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bookViews>
  <sheets>
    <sheet name="PLANILHA" sheetId="11" r:id="rId1"/>
    <sheet name="CRONOGRAMA" sheetId="13" r:id="rId2"/>
    <sheet name="MEMORIA" sheetId="10" r:id="rId3"/>
    <sheet name="COMPOSIÇÃO BDI" sheetId="12" r:id="rId4"/>
    <sheet name="RELAÇÃO DE RUAS " sheetId="9" r:id="rId5"/>
  </sheets>
  <externalReferences>
    <externalReference r:id="rId6"/>
  </externalReferences>
  <definedNames>
    <definedName name="_xlnm.Print_Area" localSheetId="2">MEMORIA!$A$1:$P$24</definedName>
    <definedName name="_xlnm.Print_Area" localSheetId="0">PLANILHA!$A$1:$AM$140</definedName>
    <definedName name="_xlnm.Print_Area" localSheetId="4">'RELAÇÃO DE RUAS '!$A$1:$O$30</definedName>
    <definedName name="_xlnm.Print_Titles" localSheetId="2">MEMORIA!$1:$9</definedName>
    <definedName name="_xlnm.Print_Titles" localSheetId="0">PLANILHA!$2:$29</definedName>
  </definedNames>
  <calcPr calcId="144525"/>
</workbook>
</file>

<file path=xl/calcChain.xml><?xml version="1.0" encoding="utf-8"?>
<calcChain xmlns="http://schemas.openxmlformats.org/spreadsheetml/2006/main">
  <c r="AH126" i="11" l="1"/>
  <c r="AH122" i="11"/>
  <c r="AH109" i="11"/>
  <c r="AH104" i="11"/>
  <c r="AH99" i="11"/>
  <c r="AH72" i="11"/>
  <c r="AH66" i="11"/>
  <c r="AH61" i="11"/>
  <c r="AH49" i="11"/>
  <c r="AH39" i="11"/>
  <c r="AH35" i="11"/>
  <c r="AH30" i="11"/>
  <c r="AH119" i="11"/>
  <c r="AA119" i="11"/>
  <c r="AE120" i="11"/>
  <c r="AH120" i="11" s="1"/>
  <c r="AA120" i="11"/>
  <c r="AE119" i="11"/>
  <c r="AE71" i="11"/>
  <c r="AH71" i="11" s="1"/>
  <c r="AA71" i="11"/>
  <c r="AA83" i="11"/>
  <c r="AE83" i="11"/>
  <c r="AH83" i="11" s="1"/>
  <c r="AA80" i="11" l="1"/>
  <c r="AE80" i="11"/>
  <c r="AH80" i="11" s="1"/>
  <c r="AA48" i="11"/>
  <c r="AE48" i="11"/>
  <c r="AH48" i="11" s="1"/>
  <c r="AA38" i="11"/>
  <c r="AE38" i="11"/>
  <c r="AH38" i="11" s="1"/>
  <c r="AA121" i="11" l="1"/>
  <c r="AE121" i="11"/>
  <c r="AH121" i="11" s="1"/>
  <c r="AE123" i="11" l="1"/>
  <c r="AE117" i="11"/>
  <c r="AE116" i="11"/>
  <c r="AE37" i="11"/>
  <c r="AE36" i="11"/>
  <c r="AE33" i="11"/>
  <c r="AE32" i="11"/>
  <c r="AE31" i="11"/>
  <c r="AE103" i="11"/>
  <c r="AH33" i="11" l="1"/>
  <c r="AH32" i="11"/>
  <c r="AH123" i="11"/>
  <c r="AE118" i="11"/>
  <c r="AH118" i="11" s="1"/>
  <c r="AH117" i="11"/>
  <c r="AH116" i="11"/>
  <c r="AE115" i="11"/>
  <c r="AH115" i="11" s="1"/>
  <c r="AE114" i="11"/>
  <c r="AH114" i="11" s="1"/>
  <c r="AE113" i="11"/>
  <c r="AH113" i="11" s="1"/>
  <c r="AE112" i="11"/>
  <c r="AH112" i="11" s="1"/>
  <c r="AE111" i="11"/>
  <c r="AH111" i="11" s="1"/>
  <c r="AE110" i="11"/>
  <c r="AH110" i="11" s="1"/>
  <c r="AE108" i="11"/>
  <c r="AH108" i="11" s="1"/>
  <c r="AE106" i="11"/>
  <c r="AH106" i="11" s="1"/>
  <c r="AE105" i="11"/>
  <c r="AH105" i="11" s="1"/>
  <c r="AH103" i="11"/>
  <c r="AE102" i="11"/>
  <c r="AH102" i="11" s="1"/>
  <c r="AE101" i="11"/>
  <c r="AH101" i="11" s="1"/>
  <c r="AE100" i="11"/>
  <c r="AH100" i="11" s="1"/>
  <c r="AE97" i="11"/>
  <c r="AH97" i="11" s="1"/>
  <c r="AE95" i="11"/>
  <c r="AH95" i="11" s="1"/>
  <c r="AE94" i="11"/>
  <c r="AH94" i="11" s="1"/>
  <c r="AE93" i="11"/>
  <c r="AH93" i="11" s="1"/>
  <c r="AE92" i="11"/>
  <c r="AH92" i="11" s="1"/>
  <c r="AE91" i="11"/>
  <c r="AH91" i="11" s="1"/>
  <c r="AE90" i="11"/>
  <c r="AH90" i="11" s="1"/>
  <c r="AE89" i="11"/>
  <c r="AH89" i="11" s="1"/>
  <c r="AE87" i="11"/>
  <c r="AH87" i="11" s="1"/>
  <c r="AE86" i="11"/>
  <c r="AH86" i="11" s="1"/>
  <c r="AE85" i="11"/>
  <c r="AH85" i="11" s="1"/>
  <c r="AE82" i="11"/>
  <c r="AH82" i="11" s="1"/>
  <c r="AE81" i="11"/>
  <c r="AH81" i="11" s="1"/>
  <c r="AE79" i="11"/>
  <c r="AH79" i="11" s="1"/>
  <c r="AE78" i="11"/>
  <c r="AH78" i="11" s="1"/>
  <c r="AE77" i="11"/>
  <c r="AH77" i="11" s="1"/>
  <c r="AE75" i="11"/>
  <c r="AH75" i="11" s="1"/>
  <c r="AE74" i="11"/>
  <c r="AH74" i="11" s="1"/>
  <c r="AE73" i="11"/>
  <c r="AH73" i="11" s="1"/>
  <c r="AE65" i="11"/>
  <c r="AH65" i="11" s="1"/>
  <c r="AE64" i="11"/>
  <c r="AH64" i="11" s="1"/>
  <c r="AE63" i="11"/>
  <c r="AH63" i="11" s="1"/>
  <c r="AE62" i="11"/>
  <c r="AH62" i="11" s="1"/>
  <c r="AE60" i="11"/>
  <c r="AH60" i="11" s="1"/>
  <c r="AE59" i="11"/>
  <c r="AH59" i="11" s="1"/>
  <c r="AE58" i="11"/>
  <c r="AH58" i="11" s="1"/>
  <c r="AE57" i="11"/>
  <c r="AH57" i="11" s="1"/>
  <c r="AE56" i="11"/>
  <c r="AH56" i="11" s="1"/>
  <c r="AE54" i="11"/>
  <c r="AH54" i="11" s="1"/>
  <c r="AE53" i="11"/>
  <c r="AH53" i="11" s="1"/>
  <c r="AE52" i="11"/>
  <c r="AH52" i="11" s="1"/>
  <c r="AE51" i="11"/>
  <c r="AH51" i="11" s="1"/>
  <c r="AE50" i="11"/>
  <c r="AH50" i="11" s="1"/>
  <c r="AE47" i="11"/>
  <c r="AH47" i="11" s="1"/>
  <c r="AE46" i="11"/>
  <c r="AH46" i="11" s="1"/>
  <c r="AE45" i="11"/>
  <c r="AH45" i="11" s="1"/>
  <c r="AE44" i="11"/>
  <c r="AH44" i="11" s="1"/>
  <c r="AE43" i="11"/>
  <c r="AH43" i="11" s="1"/>
  <c r="AE42" i="11"/>
  <c r="AH42" i="11" s="1"/>
  <c r="AE41" i="11"/>
  <c r="AH41" i="11" s="1"/>
  <c r="AE40" i="11"/>
  <c r="AH40" i="11" s="1"/>
  <c r="AH37" i="11"/>
  <c r="AH36" i="11"/>
  <c r="AH31" i="11"/>
  <c r="AH84" i="11" l="1"/>
  <c r="AA118" i="11"/>
  <c r="D10" i="13" l="1"/>
  <c r="AA97" i="11"/>
  <c r="AA96" i="11" l="1"/>
  <c r="AE96" i="11"/>
  <c r="AH96" i="11" s="1"/>
  <c r="AA54" i="11" l="1"/>
  <c r="AA53" i="11"/>
  <c r="AA52" i="11"/>
  <c r="AA51" i="11"/>
  <c r="AA117" i="11" l="1"/>
  <c r="AA116" i="11"/>
  <c r="AA105" i="11"/>
  <c r="AA100" i="11"/>
  <c r="AA65" i="11"/>
  <c r="AA33" i="11"/>
  <c r="G30" i="13" l="1"/>
  <c r="G26" i="13"/>
  <c r="I18" i="13"/>
  <c r="H18" i="13"/>
  <c r="H30" i="13"/>
  <c r="H26" i="13"/>
  <c r="AA107" i="11"/>
  <c r="AA64" i="11" l="1"/>
  <c r="AA63" i="11"/>
  <c r="AA62" i="11"/>
  <c r="AA115" i="11"/>
  <c r="AE107" i="11"/>
  <c r="AH107" i="11" s="1"/>
  <c r="AA111" i="11"/>
  <c r="AA95" i="11"/>
  <c r="AA94" i="11"/>
  <c r="AA93" i="11"/>
  <c r="AA92" i="11"/>
  <c r="AA91" i="11"/>
  <c r="AA90" i="11"/>
  <c r="AA89" i="11"/>
  <c r="AA79" i="11"/>
  <c r="AA77" i="11"/>
  <c r="AA78" i="11"/>
  <c r="AA110" i="11"/>
  <c r="AA60" i="11"/>
  <c r="AA103" i="11"/>
  <c r="AA102" i="11"/>
  <c r="AA101" i="11"/>
  <c r="AE70" i="11"/>
  <c r="AH70" i="11" s="1"/>
  <c r="AA70" i="11"/>
  <c r="AA59" i="11"/>
  <c r="AA58" i="11"/>
  <c r="AA57" i="11"/>
  <c r="AA56" i="11"/>
  <c r="AA44" i="11"/>
  <c r="AA43" i="11"/>
  <c r="AA42" i="11"/>
  <c r="AA41" i="11"/>
  <c r="AA40" i="11"/>
  <c r="AA50" i="11"/>
  <c r="AA47" i="11" l="1"/>
  <c r="AA45" i="11"/>
  <c r="AA32" i="11"/>
  <c r="AA46" i="11" l="1"/>
  <c r="E14" i="13" l="1"/>
  <c r="G14" i="13" s="1"/>
  <c r="F14" i="13"/>
  <c r="AA88" i="11"/>
  <c r="AE88" i="11"/>
  <c r="AH88" i="11" s="1"/>
  <c r="AA55" i="11"/>
  <c r="AE55" i="11"/>
  <c r="AH55" i="11" s="1"/>
  <c r="AA114" i="11"/>
  <c r="AA112" i="11"/>
  <c r="AA113" i="11"/>
  <c r="AA85" i="11"/>
  <c r="AA86" i="11"/>
  <c r="AA87" i="11"/>
  <c r="AA67" i="11"/>
  <c r="AE67" i="11"/>
  <c r="AH67" i="11" s="1"/>
  <c r="AA37" i="11"/>
  <c r="AA36" i="11"/>
  <c r="AA123" i="11" l="1"/>
  <c r="I24" i="13" l="1"/>
  <c r="H24" i="13"/>
  <c r="G16" i="13"/>
  <c r="G34" i="13" s="1"/>
  <c r="H16" i="13"/>
  <c r="F16" i="13"/>
  <c r="F34" i="13" s="1"/>
  <c r="AA73" i="11"/>
  <c r="AA106" i="11"/>
  <c r="AA82" i="11"/>
  <c r="AA81" i="11"/>
  <c r="AA108" i="11"/>
  <c r="AA76" i="11"/>
  <c r="AE76" i="11"/>
  <c r="AH76" i="11" s="1"/>
  <c r="AA74" i="11" l="1"/>
  <c r="AA75" i="11"/>
  <c r="R29" i="9"/>
  <c r="H22" i="13" l="1"/>
  <c r="I22" i="13"/>
  <c r="E10" i="13"/>
  <c r="E12" i="13"/>
  <c r="Q29" i="9"/>
  <c r="R30" i="9" s="1"/>
  <c r="J29" i="9"/>
  <c r="AA68" i="11"/>
  <c r="AE68" i="11"/>
  <c r="AH68" i="11" s="1"/>
  <c r="E34" i="13" l="1"/>
  <c r="J32" i="13"/>
  <c r="J30" i="13"/>
  <c r="J28" i="13"/>
  <c r="J26" i="13"/>
  <c r="O29" i="9" l="1"/>
  <c r="I29" i="9"/>
  <c r="L29" i="9" l="1"/>
  <c r="AE69" i="11"/>
  <c r="AH69" i="11" s="1"/>
  <c r="K29" i="9" l="1"/>
  <c r="M29" i="9"/>
  <c r="H20" i="13" l="1"/>
  <c r="H34" i="13" s="1"/>
  <c r="I20" i="13"/>
  <c r="I34" i="13" s="1"/>
  <c r="D34" i="13"/>
  <c r="J20" i="13"/>
  <c r="J34" i="13" s="1"/>
  <c r="J33" i="13" l="1"/>
  <c r="I33" i="13"/>
  <c r="G33" i="13"/>
  <c r="E33" i="13"/>
  <c r="F33" i="13"/>
  <c r="H33" i="13"/>
  <c r="A45" i="12"/>
  <c r="A46" i="12" s="1"/>
  <c r="C44" i="12"/>
  <c r="A39" i="12"/>
  <c r="C39" i="12" s="1"/>
  <c r="C38" i="12"/>
  <c r="A29" i="12"/>
  <c r="C45" i="12" l="1"/>
  <c r="A32" i="12"/>
  <c r="C29" i="12"/>
  <c r="A47" i="12"/>
  <c r="C46" i="12"/>
  <c r="A40" i="12"/>
  <c r="A48" i="12" l="1"/>
  <c r="C47" i="12"/>
  <c r="C32" i="12"/>
  <c r="A33" i="12"/>
  <c r="C40" i="12"/>
  <c r="A41" i="12"/>
  <c r="C41" i="12" l="1"/>
  <c r="A42" i="12"/>
  <c r="A34" i="12"/>
  <c r="C34" i="12" s="1"/>
  <c r="C33" i="12"/>
  <c r="A49" i="12"/>
  <c r="C49" i="12" s="1"/>
  <c r="C48" i="12"/>
  <c r="C42" i="12" l="1"/>
  <c r="A43" i="12"/>
  <c r="C43" i="12" s="1"/>
  <c r="F29" i="9" l="1"/>
  <c r="G29" i="9"/>
  <c r="N29" i="9" l="1"/>
  <c r="N30" i="9" s="1"/>
  <c r="P29" i="9"/>
  <c r="P30" i="9" s="1"/>
  <c r="AA30" i="11" l="1"/>
  <c r="AE30" i="11"/>
  <c r="AA69" i="11" l="1"/>
  <c r="AA31" i="11"/>
</calcChain>
</file>

<file path=xl/sharedStrings.xml><?xml version="1.0" encoding="utf-8"?>
<sst xmlns="http://schemas.openxmlformats.org/spreadsheetml/2006/main" count="596" uniqueCount="371">
  <si>
    <t>ITEM</t>
  </si>
  <si>
    <t>CÓDIGO</t>
  </si>
  <si>
    <t>1.1</t>
  </si>
  <si>
    <t>2.1</t>
  </si>
  <si>
    <t>RELAÇÃO DE RUAS</t>
  </si>
  <si>
    <t>NOME DAS RUAS</t>
  </si>
  <si>
    <t>TOTAIS GERAIS</t>
  </si>
  <si>
    <t>COMPRIMENTO (m)</t>
  </si>
  <si>
    <t>2.2</t>
  </si>
  <si>
    <t>IMPLANTAÇÃO</t>
  </si>
  <si>
    <t>m²</t>
  </si>
  <si>
    <t>2.3</t>
  </si>
  <si>
    <t xml:space="preserve">ORÇAMENTO DISCRIMINATIVO </t>
  </si>
  <si>
    <t>Proponente</t>
  </si>
  <si>
    <t>Empreendimento ( Nome/Apelido)</t>
  </si>
  <si>
    <t>Município</t>
  </si>
  <si>
    <t>UF</t>
  </si>
  <si>
    <t>MG</t>
  </si>
  <si>
    <t>Gestor (Ministério)</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</si>
  <si>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</si>
  <si>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</si>
  <si>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</si>
  <si>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</si>
  <si>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</si>
  <si>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</si>
  <si>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</si>
  <si>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</si>
  <si>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</si>
  <si>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</si>
  <si>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</si>
  <si>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</si>
  <si>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</si>
  <si>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</si>
  <si>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</si>
  <si>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</si>
  <si>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</si>
  <si>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</si>
  <si>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</si>
  <si>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</si>
  <si>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</si>
  <si>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</si>
  <si>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</si>
  <si>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</si>
  <si>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</si>
  <si>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</si>
  <si>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</si>
  <si>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</si>
  <si>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</si>
  <si>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</si>
  <si>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</si>
  <si>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</si>
  <si>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</si>
  <si>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</si>
  <si>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</si>
  <si>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</si>
  <si>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Obra: PAVIMENTAÇÃO ASFÁLTICA</t>
  </si>
  <si>
    <t>PREFEITURA MUNICIPAL DE PAPAGAIOS - MG</t>
  </si>
  <si>
    <t>Papagaios</t>
  </si>
  <si>
    <t>LARGURA (sub-leito, Base e Imprimação) (m)</t>
  </si>
  <si>
    <t>LARGURA (pintura e capa) (m)</t>
  </si>
  <si>
    <t>ÁREA DE PAVIMENTAÇÃO (Sub-leito e Base) (m²)</t>
  </si>
  <si>
    <t>ÁREA DE PAVIMENTAÇÃO (imprimação, pintura e capa) (m²)</t>
  </si>
  <si>
    <t>PLACA DE PARE R-1 (unid)</t>
  </si>
  <si>
    <t>PLACA DE IDENTIFICAÇÃO DE RUA (unid)</t>
  </si>
  <si>
    <t>FAIXA DE SINALIZAÇÃO (m2)</t>
  </si>
  <si>
    <t xml:space="preserve">RAMPA ACESSIBILIDADE (unid) </t>
  </si>
  <si>
    <t>MEIO FIO  S/DESC (m)</t>
  </si>
  <si>
    <t xml:space="preserve">MEIO FIO JÁ EXECUTADO </t>
  </si>
  <si>
    <t>EXTENSÃO DOS CRUZAMENTOS SEM MEIO FIO</t>
  </si>
  <si>
    <t>SARJETAS S/DESCONTO (m)</t>
  </si>
  <si>
    <t>EXTENSÃO DOS CRUZAMENTOS SEM SARJETA (m)</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</si>
  <si>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</si>
  <si>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</si>
  <si>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AC</t>
  </si>
  <si>
    <t>SG</t>
  </si>
  <si>
    <t>R</t>
  </si>
  <si>
    <t>DF</t>
  </si>
  <si>
    <t>L</t>
  </si>
  <si>
    <t>BDI PAD</t>
  </si>
  <si>
    <t>-</t>
  </si>
  <si>
    <t>Fornecimento de Materiais e Equipamentos (aquisição indireta - em conjunto com licitação de obras)</t>
  </si>
  <si>
    <t>Observações:</t>
  </si>
  <si>
    <t>Estudos e Projetos, Planos e Gerenciamento e outros correlatos</t>
  </si>
  <si>
    <t>K1</t>
  </si>
  <si>
    <t>K2</t>
  </si>
  <si>
    <t/>
  </si>
  <si>
    <t>K3</t>
  </si>
  <si>
    <t>EMPREITADA POR PREÇO GLOBAL</t>
  </si>
  <si>
    <t>CIDADES</t>
  </si>
  <si>
    <t xml:space="preserve">Responsável Técnico:KARINA ERICA DE OLIVEIRA </t>
  </si>
  <si>
    <t>CAU A42262-2</t>
  </si>
  <si>
    <t xml:space="preserve">RT:KARINA ERICA DE OLIVEIRA </t>
  </si>
  <si>
    <t>_________________________________</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</si>
  <si>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</si>
  <si>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</si>
  <si>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</si>
  <si>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</si>
  <si>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</si>
  <si>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</si>
  <si>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</si>
  <si>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</si>
  <si>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</si>
  <si>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</si>
  <si>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</si>
  <si>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</si>
  <si>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</si>
  <si>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Local: DIVERSAS RUAS -DIVERSOS BAIRRO PAPAGAIOS MG</t>
  </si>
  <si>
    <t>DATA: 22/07/2020</t>
  </si>
  <si>
    <t>TOT.SARJETA</t>
  </si>
  <si>
    <t>TOT.MEIO FIO ML</t>
  </si>
  <si>
    <t>TOT. PASSEIO</t>
  </si>
  <si>
    <t>PASSEIOS (ml)1,20 largura</t>
  </si>
  <si>
    <t>PASSEIOS 1,50 largura</t>
  </si>
  <si>
    <t>M2</t>
  </si>
  <si>
    <t>RO-41661</t>
  </si>
  <si>
    <t>m3</t>
  </si>
  <si>
    <t>ALVENARIA DE VEDAÇÃO COM TIJOLO CERÂMICO FURADO, ESP. 14CM, PARA REVESTIMENTO, INCLUSIVE ARGAMASSA PARA ASSENTAMENTO</t>
  </si>
  <si>
    <t>m2</t>
  </si>
  <si>
    <t>EMBOÇO COM ARGAMASSA, TRAÇO 1:6 (CIMENTO E AREIA), ESP. 20MM, APLICAÇÃO MANUAL, PREPARO MECÂNICO</t>
  </si>
  <si>
    <t>ED-50732</t>
  </si>
  <si>
    <t>REBOCO COM ARGAMASSA, TRAÇO 1:7 (CIMENTO E AREIA), ESP. 20MM, APLICAÇÃO MANUAL, PREPARO MECÂNICO</t>
  </si>
  <si>
    <t>ED-50759</t>
  </si>
  <si>
    <t>ED-9081</t>
  </si>
  <si>
    <t>BANCADA EM ARDÓSIA E = 3 CM, L = 55 CM, APOIADA EM CONSOLE DE METALON</t>
  </si>
  <si>
    <t>ED-48339</t>
  </si>
  <si>
    <t>CUBA DE LOUÇA BRANCA DE EMBUTIR, FORMATO OVAL, INCLUSIVE VÁLVULA DE ESCOAMENTO DE METAL COM ACABAMENTO CROMADO, SIFÃO DE METAL TIPO COPO COM ACABAMENTO CROMADO, FORNECIMENTO E INSTALAÇÃO</t>
  </si>
  <si>
    <t>ED-50279</t>
  </si>
  <si>
    <t>um</t>
  </si>
  <si>
    <t>PORTA COMPLETA, ESTRUTURA E MARCO EM CHAPA DOBRADA - 70 X 210 CM</t>
  </si>
  <si>
    <t>ED-50972</t>
  </si>
  <si>
    <t>ED-50225</t>
  </si>
  <si>
    <t>ED-50227</t>
  </si>
  <si>
    <t>ED-50228</t>
  </si>
  <si>
    <t>PONTO DE ESGOTO, INCLUINDO TUBO DE PVC RÍGIDO SOLDÁVEL DE 40 MM E CONEXÕES (LAVATÓRIOS, MICTÓRIOS, RALOS SIFONADOS, ETC.)</t>
  </si>
  <si>
    <t>ED-50223</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</si>
  <si>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</si>
  <si>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</si>
  <si>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</si>
  <si>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</si>
  <si>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</si>
  <si>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ACRÍLICA EM PAREDE, DUAS (2) DEMÃOS, EXCLUSIVE SELADOR ACRÍLICO E MASSA ACRÍLICA/CORRIDA (PVA)</t>
  </si>
  <si>
    <t>ED-50451</t>
  </si>
  <si>
    <t>PINTURA ESMALTE EM ESQUADRIAS DE FERRO, DUAS (2) DEMÃOS, INCLUSIVE UMA (1) DEMÃO DE FUNDO ANTICORROSIVO</t>
  </si>
  <si>
    <t>ED-50491</t>
  </si>
  <si>
    <t>FORNECIMENTO E ASSENTAMENTO DE JANELA DE ALUMÍNIO, LINHA SUPREMA ACABAMENTO ANODIZADO, TIPO BASCULA COM CONTRAMARCO, INCLUSIVE FORNECIMENTO DE VIDRO LISO DE 4MM, FERRAGENS E ACESSÓRIOS</t>
  </si>
  <si>
    <t>ED-50961</t>
  </si>
  <si>
    <t>LIMPEZA FINAL PARA ENTREGA DA OBRA</t>
  </si>
  <si>
    <t>ED-50266</t>
  </si>
  <si>
    <t>RO-40114</t>
  </si>
  <si>
    <t>M3</t>
  </si>
  <si>
    <t>CONTRAPISODESEMPENADOCOMARGAMASSA,TRAÇO1:3(CIMENTO E AREIA), ESP. 20MM</t>
  </si>
  <si>
    <t>ED-50566</t>
  </si>
  <si>
    <t>PASSEIOS DE CONCRETO E=8CM,FCK=15MPAPADRÃOPREFEITURA</t>
  </si>
  <si>
    <t>ED-51144</t>
  </si>
  <si>
    <t>UM</t>
  </si>
  <si>
    <t>ED-15472</t>
  </si>
  <si>
    <t>TORNEIRAMETÁLICAPARAIRRIGAÇÃO/JARDIM,ACABAMENTOCROMADO,APLICAÇÃODEPAREDE,INCLUSIVEFORNECIMENTOEINSTALAÇÃO</t>
  </si>
  <si>
    <t>ED-50323</t>
  </si>
  <si>
    <t>ED-50255</t>
  </si>
  <si>
    <t>ED-49936</t>
  </si>
  <si>
    <t>m</t>
  </si>
  <si>
    <t>RO-42424</t>
  </si>
  <si>
    <t>ED-50987</t>
  </si>
  <si>
    <t>ED-50437</t>
  </si>
  <si>
    <t>ED-50432</t>
  </si>
  <si>
    <t>FORNECIMENTO DE ÁRVORE - IPÊ ROSA</t>
  </si>
  <si>
    <t>ED-50439</t>
  </si>
  <si>
    <t>PORTÃO EM TUBO GALVANIZADO 11/2 "COM TELAFIO12#1/2"   E CADEADO</t>
  </si>
  <si>
    <t>PLANTIO DE GRAMA ESMERALDA   E CONSERVAÇÃO POR 30 DIAS</t>
  </si>
  <si>
    <t>POSTE DE AÇO PARA ENTRADA DE ENERGIA H = 4,50 M</t>
  </si>
  <si>
    <t>ED-49442</t>
  </si>
  <si>
    <t>PADRÃOCEMIGAÉREOTIPOD3,23,1&lt;=DEMANDA&lt;=27KVA,TRIFÁSICO</t>
  </si>
  <si>
    <t>ED-49421</t>
  </si>
  <si>
    <t>ED-13336</t>
  </si>
  <si>
    <t>ED-17950</t>
  </si>
  <si>
    <t>M</t>
  </si>
  <si>
    <t>CAIXA DE INSPEÇÃO EM CIMENTO AGREGADO 300X300 MM COM TAPA EM FERRO FUNDIDO</t>
  </si>
  <si>
    <t>PILAR EM CONCRETO APARENTE 20MPA,INCLUSIVE ARMAÇÃO,FORMA PLASTIFICADA E DESFORMA</t>
  </si>
  <si>
    <t>ED-16660</t>
  </si>
  <si>
    <t>1.2</t>
  </si>
  <si>
    <t>ED-50135</t>
  </si>
  <si>
    <t>TERRAPLANAGEM</t>
  </si>
  <si>
    <t xml:space="preserve">INFRAESTRUTURA </t>
  </si>
  <si>
    <t>PISOS</t>
  </si>
  <si>
    <t xml:space="preserve">INSTALAÇAO ELETRICA </t>
  </si>
  <si>
    <t xml:space="preserve">INSTALAÇAO HIDRAULICA </t>
  </si>
  <si>
    <t>PINTURA</t>
  </si>
  <si>
    <t>ED-48233</t>
  </si>
  <si>
    <t>ALV-EST-015</t>
  </si>
  <si>
    <t>ED-49618</t>
  </si>
  <si>
    <t>FORNECIMENTO DE CONCRETO ESTRUTURAL, PREPARADO EM 
OBRA, COM FCK 20 MPA, INCLUSIVE LANÇAMENTO, 
ADENSAMENTO E ACABAMENTO</t>
  </si>
  <si>
    <t>CORTE, DOBRA E MONTAGEM DE AÇO CA-50 DIÂMETRO (6,3MM A 
12,5MM)</t>
  </si>
  <si>
    <t>CORTE, DOBRA E MONTAGEM DE AÇO CA-60 DIÂMETRO (4,2MM A 5,0MM)</t>
  </si>
  <si>
    <t>FORMA E DESFORMA DE MADEIRA PARA ESTRUTURA EM CURVA COM TÁBUA, SARRAFO E COMPENSADO RESINADO NAVAL, ESP. 6MM, REAPROVEITAMENTO (3X), EXCLUSIVE ESCORAMENTO</t>
  </si>
  <si>
    <t>ARM-AÇO-015</t>
  </si>
  <si>
    <t>ARM-AÇO-00</t>
  </si>
  <si>
    <t>ED-8457</t>
  </si>
  <si>
    <t>SUPRA ESTRUTURA E ALVENARIA E REVESTIMENTOS</t>
  </si>
  <si>
    <t>PIS-CER-010</t>
  </si>
  <si>
    <t>DIVERSOS</t>
  </si>
  <si>
    <t>FECHAMENTOS E GRADIS</t>
  </si>
  <si>
    <t>ED-51148</t>
  </si>
  <si>
    <t>PINTURA COM TINTA A BASE DE BORRACHA CLORADA EM FAIXAS 
DE DEMARCAÇÃO DE PISO, DUAS (2) DEMÃOS, FAIXA COM 
LARGURA DE 5 CM, APLICAÇÃO MECÂNICA</t>
  </si>
  <si>
    <t>ED-50465</t>
  </si>
  <si>
    <t>LIMPEZA FINAL</t>
  </si>
  <si>
    <t>3.1</t>
  </si>
  <si>
    <t>3.2</t>
  </si>
  <si>
    <t>3.3</t>
  </si>
  <si>
    <t>3.4</t>
  </si>
  <si>
    <t>3.5</t>
  </si>
  <si>
    <t>3.6</t>
  </si>
  <si>
    <t>3.7</t>
  </si>
  <si>
    <t>3.8</t>
  </si>
  <si>
    <t>4.1</t>
  </si>
  <si>
    <t>4.2</t>
  </si>
  <si>
    <t>4.3</t>
  </si>
  <si>
    <t>4.4</t>
  </si>
  <si>
    <t>4.5</t>
  </si>
  <si>
    <t>4.6</t>
  </si>
  <si>
    <t>4.7</t>
  </si>
  <si>
    <t>4.8</t>
  </si>
  <si>
    <t>5.1</t>
  </si>
  <si>
    <t>5.2</t>
  </si>
  <si>
    <t>5.3</t>
  </si>
  <si>
    <t>6.1</t>
  </si>
  <si>
    <t>6.2</t>
  </si>
  <si>
    <t>6.4</t>
  </si>
  <si>
    <t>7.1</t>
  </si>
  <si>
    <t>7.2</t>
  </si>
  <si>
    <t>7.3</t>
  </si>
  <si>
    <t>7.4</t>
  </si>
  <si>
    <t>7.5</t>
  </si>
  <si>
    <t>7.6</t>
  </si>
  <si>
    <t>7.7</t>
  </si>
  <si>
    <t>7.8</t>
  </si>
  <si>
    <t>7.9</t>
  </si>
  <si>
    <t>8.1</t>
  </si>
  <si>
    <t>9.1</t>
  </si>
  <si>
    <t>9.2</t>
  </si>
  <si>
    <t>9.3</t>
  </si>
  <si>
    <t>10.1</t>
  </si>
  <si>
    <t>10.2</t>
  </si>
  <si>
    <t>10.3</t>
  </si>
  <si>
    <t>ED-51056 S</t>
  </si>
  <si>
    <t>COBERTURA</t>
  </si>
  <si>
    <t xml:space="preserve">FORNECIMENTO E ASSENTAMENTO DE TUBO PVC RÍGIDO, 
DRENAGEM/PLUVIAL, PBV - SÉRIE NORMAL, DN 50 MM (2"), 
INCLUSIVE CONEXÕES
</t>
  </si>
  <si>
    <t>ED-48667</t>
  </si>
  <si>
    <t>8.2</t>
  </si>
  <si>
    <t>8.3</t>
  </si>
  <si>
    <t>KG</t>
  </si>
  <si>
    <t>OBRA: CONSTRUÇÃO DO CEMITERIO</t>
  </si>
  <si>
    <t>LOCAL:DAVI MACIEL DE BARCELOS SN EDITH CORDEIRO  PAPAGAIOS MG</t>
  </si>
  <si>
    <t xml:space="preserve">SUPRA ESTRUTURA </t>
  </si>
  <si>
    <t>INSTALAÇAO HIDRAULICA</t>
  </si>
  <si>
    <t>INSTALAÇAO ELETRICA</t>
  </si>
  <si>
    <t>FECHAMENTO E GRADIS</t>
  </si>
  <si>
    <t xml:space="preserve">PINTURA </t>
  </si>
  <si>
    <t xml:space="preserve">DIVERSOS </t>
  </si>
  <si>
    <t>LIMPEZA DE OBRA</t>
  </si>
  <si>
    <t>8.4</t>
  </si>
  <si>
    <t>8.5</t>
  </si>
  <si>
    <t>8.6</t>
  </si>
  <si>
    <t>8.7</t>
  </si>
  <si>
    <t>8.8</t>
  </si>
  <si>
    <t>8.9</t>
  </si>
  <si>
    <t>8.10</t>
  </si>
  <si>
    <t>8.11</t>
  </si>
  <si>
    <t>11.2</t>
  </si>
  <si>
    <t>11.3</t>
  </si>
  <si>
    <t>11.4</t>
  </si>
  <si>
    <t>11.5</t>
  </si>
  <si>
    <t>11.6</t>
  </si>
  <si>
    <t>11.7</t>
  </si>
  <si>
    <t>12.1</t>
  </si>
  <si>
    <t>MÊS 4</t>
  </si>
  <si>
    <t>MÊS 5</t>
  </si>
  <si>
    <t>MÊS 6</t>
  </si>
  <si>
    <t xml:space="preserve">LOCAÇÃO DA OBRA (GABARITO) </t>
  </si>
  <si>
    <t>ED-50273</t>
  </si>
  <si>
    <t>1.3</t>
  </si>
  <si>
    <t>5.4</t>
  </si>
  <si>
    <t>CALHA DE CHAPA GALVANIZADA Nº. 22 GSG, DESENVOLVIMENTO
= 40 CM</t>
  </si>
  <si>
    <t xml:space="preserve">ED-50649 </t>
  </si>
  <si>
    <t xml:space="preserve">ED-50851 </t>
  </si>
  <si>
    <t>PREPARAÇÃO PARA EMASSAMENTO OU PINTURA (LÁTEX/ACRÍLICA)
EM PAREDE, INCLUSIVE UMA (1) DEMÃO DE SELADOR ACRÍLICO</t>
  </si>
  <si>
    <t xml:space="preserve">ED-50514 </t>
  </si>
  <si>
    <t>11.8</t>
  </si>
  <si>
    <t>SOLEIRA DE GRANITO CINZA ANDORINHA E = 2 CM</t>
  </si>
  <si>
    <t>ED-51002</t>
  </si>
  <si>
    <t>11.9</t>
  </si>
  <si>
    <t>11.10</t>
  </si>
  <si>
    <t>PEITORIL DE GRANITO CINZA ANDORINHA E = 2 CM</t>
  </si>
  <si>
    <t>ED-50997</t>
  </si>
  <si>
    <t>BARRACÃO DE OBRA, EM CHAPA DE COMPENSADO RESINADO, 
INCLUSIVE INSTALAÇÕES SANITÁRIAS E MOBILIÁRIO - PADRÃO 
DEER-MG</t>
  </si>
  <si>
    <t>ALVENARIA DE BLOCO DE CONCRETO CHEIO COM ARMAÇÃO, 
EM CONCRETO COM FCK 15MPA , ESP. 19CM, PARA 
REVESTIMENTO, INCLUSIVE ARGAMASSA PARA ASSENTAMENTO 
(DETALHE D - CADERNO SEDS)</t>
  </si>
  <si>
    <t>3.9</t>
  </si>
  <si>
    <t>4.9</t>
  </si>
  <si>
    <t>4.10</t>
  </si>
  <si>
    <t>4.11</t>
  </si>
  <si>
    <t>LUMINÁRIA DE LED PARA ILUMINAÇÃO PÚBLICA, DE 68 W ATÉ 97 W - FORNECIMENTO E INSTALAÇAO</t>
  </si>
  <si>
    <t>SINAPI</t>
  </si>
  <si>
    <t>POSTE DE AÇO CONICO CONTÍNUO CURVO SIMPLES, ENGASTADO, H=9M, INCLUSIVE UN AS 1.959,23
 LUMINÁRIA, SEM LÂMPADA - FORNECIMENTO E INSTALACAO</t>
  </si>
  <si>
    <t>RAMPA PARA ACESSO DE DEFICIENTE, EM CONCRETO SIMPLES FCK = 25 MPA, DESEMPENADA, COM PINTURA INDICATIVA, 02 DEMÃOS</t>
  </si>
  <si>
    <t>8.12</t>
  </si>
  <si>
    <t xml:space="preserve">CABO DE COBRE FLEXÍVEL ISOLADO,10 MM², ANTI-CHAMA 0,6/1,0 KV, PARA CIR M CR 6,97
 CUITOS TERMINAIS - FORNECIMENTO E INSTALAÇÃO. </t>
  </si>
  <si>
    <t>ELETRODUTO FLEXÍVEL CORRUGADO, PVC, DN 32 MM (1"), PARA CIRCUITOS TERM INAIS, INSTALADO EM FORRO - FORNECIMENTO E INSTALAÇÃO. AF_12/2015</t>
  </si>
  <si>
    <t>8.13</t>
  </si>
  <si>
    <t>6.3</t>
  </si>
  <si>
    <t>9.4</t>
  </si>
  <si>
    <t>10.4</t>
  </si>
  <si>
    <t>11.11</t>
  </si>
  <si>
    <t>COTAÇÃO</t>
  </si>
  <si>
    <t>MERCADO</t>
  </si>
  <si>
    <t>UNID</t>
  </si>
  <si>
    <t>LETRAS AÇO INOX 430 PARA IDENTIFICAÇÃO - ALTURA DE 30 CM</t>
  </si>
  <si>
    <t>CONSTRUÇÃO DO NOVO CEMITERIO MUNICIPAL</t>
  </si>
  <si>
    <t>Rua Davi Maciel de Barcelos, s/nº, Bairro Edith Cordeiro Maciel</t>
  </si>
  <si>
    <t>CAIXA D´ÁGUA DE POLIETILENO, CAPACIDADE DE 1.000L, 
INCLUSIVE TAMPA, TORNEIRA DE BOIA, EXTRAVASOR, TUBO DE 
LIMPEZA E ACESSÓRIOS, EXCLUSIVE TUBULAÇÃO DE 
ENTRADA/SAÍDA DE ÁGUA</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</si>
  <si>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</si>
  <si>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</si>
  <si>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</si>
  <si>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ED-50842</t>
  </si>
  <si>
    <t>COBERTURA EM TELHA METÁLICA GALVANIZADA TRAPEZOIDAL, 
TIPO SIMPLES, ESP. 0,50MM, ACABAMENTO NATURAL, INCLUSIVE 
ACESSÓRIOS PARA FIXAÇÃO, FORNECIMENTO E INSTALAÇÃO</t>
  </si>
  <si>
    <t>ED-48428</t>
  </si>
  <si>
    <t>ED-49665</t>
  </si>
  <si>
    <t>11.12</t>
  </si>
  <si>
    <t>ELETRODUTO FLEXÍVEL CORRUGADO,PVC,ANTI-CHAMA,DN16MM, APLICADO EM ALVENARIA, EXCLUSIVE RASGO</t>
  </si>
  <si>
    <t>LAJE PRÉ-MOLDADA,AREVESTIR,INCLUSIVECAPEAMENTOE=4CM, SC = 200 KG/M2, L = 3,00 M</t>
  </si>
  <si>
    <t>REVESTIMENTO  COM CERÂMICA APLICADO EM PAREDE, ACABAMENTO ESMALTADO, AMBIENTE INTERNO/EXTERNO, PADRÃO EXTRA, DIMENSÃO DA PEÇA ATÉ 2025 CM2, PEI III, ASSENTAMENTO COM ARGAMASSA INDUSTRIALIZADA, INCLUSIVE REJUNTAMENTO</t>
  </si>
  <si>
    <t>BEBEDOURO  LAVATÓRIO COLETIVO EM AÇO INOX AISI304, APOIADO EM ALVENARIA COM REVESTIMENTO CERÂMICO ,NAS DUAS FACES,INCLUSIVE  VÁLVULA DE ESCOAMENTO DE METAL NA COR CROMADA,SIFÃO DE METALTIPO COPO NA COR CROMADA, FORNECIMENTO E INSTALAÇÃO (PADRÃO ESCOLAR)</t>
  </si>
  <si>
    <t>PISO DE CONCRETO PRÉ-MOLDADO INTERTRAVADO E = 8 CM - 
FCK = 35 MPA, INCLUINDO FORNECIMENTO E TRANSPORTE DE 
TODOS OS MATERIAIS, COLCHÃO DE ASSENTAMENTO E = 6 CM</t>
  </si>
  <si>
    <t>ED-50418</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</si>
  <si>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</si>
  <si>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RASPAGEM E LIMPEZA DE VEGETAÇÃO COM REGULARIZAÇÃO DO TERRENO</t>
  </si>
  <si>
    <t>CHAPISCO DECIMENTO  EAREIA,TRAÇO1:3(EXECUÇÃO,INCLUINDOO FORNECIMENTO E TRANSPORTE DE TODOS OS MATERIAIS)</t>
  </si>
  <si>
    <t xml:space="preserve">FORNECIMENTO DE ESTRUTURA METÁLICA EM PERFIL SOLDADO, 
INCLUSIVE FABRICAÇÃO, TRANSPORTE, MONTAGEM E APLICAÇÃO 
DE FUNDO PREPARADOR ANTI CORROSIVO EM SUPERFÍCIE 
METÁLICA, UMA (1) DEMÃO
</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</si>
  <si>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</si>
  <si>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</si>
  <si>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</si>
  <si>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REFLETOR RETANGULAR FECHADO, COM LÂMPADA VAPOR METÁLICO 400 W - FORNEC UN AS 293,84 
 IMENTO E INSTALAÇÃO. AF_08/2020</t>
  </si>
  <si>
    <t>CINTA DE CONCRETO ARMAD O APARENTE (17X10CM), 20MPA, EM
GUARDA-CORPO E PEITORIL, NAS CIRCULAÇÕES, INCLUSIVE
FORMA E ARMAÇÃO</t>
  </si>
  <si>
    <t>GRADIL METÁLICO PADRÃODER- MG (EXECUÇÃO,INCLUINDO O FORNECIMENTO E TRANSPORTE DE TODOS OS MATERIAIS)</t>
  </si>
  <si>
    <t>ESCAVAÇÃO, CARGA, DESCARGA, ESPALHAMENTO E TRANSPORTE
DE MATERIAL DE 1ª CATEGORIA, COM CAMINHÃO. DISTÂNCIA
MÉDIA DE TRANSPORTE DE 3.001 A 4.000 M</t>
  </si>
  <si>
    <t xml:space="preserve">RO-40160 </t>
  </si>
  <si>
    <t>ESCAVAÇÃO, CARGA, DESCARGA, ESPALHAMENTO E TRANSPORTE
DE MATERIAL DE 1ª CATEGORIA, COM CAMINHÃO. DISTÂNCIA
MÉDIA DE TRANSPORTE DE 801 A 1.000 M</t>
  </si>
  <si>
    <t xml:space="preserve">RO-40152 </t>
  </si>
  <si>
    <t>ALVENARIA ESTRUTURAL COM BLOCO DE CONCRETO, ESP. 14CM, 
(FBK 4,5MPA), COM ACABAMENTO APARENTE, INCLUSIVE 
ARGAMASSA PARA ASSENTAMENTO</t>
  </si>
  <si>
    <t>ED-48201</t>
  </si>
  <si>
    <t>ALVENARIA ESTRUTURAL COM BLOCO DE CONCRETO, ESP. 9CM, 
(FBK 4,5MPA), COM ACABAMENTO APARENTE, INCLUSIVE 
ARGAMASSA PARA ASSENTAMENTO</t>
  </si>
  <si>
    <t xml:space="preserve"> ALV-BLO-050
</t>
  </si>
  <si>
    <t>ALVENARIA ESTRUTURAL COM BLOCO DE CONCRETO, ESP. 19CM, 
(FBK 4,5MPA), COM ACABAMENTO APARENTE, INCLUSIVE 
ARGAMASSA PARA ASSENTAMENTO</t>
  </si>
  <si>
    <t>ALV-BLO-060</t>
  </si>
  <si>
    <t>PLANTIO E PREPARO DE COVAS DE ÁRVORES HMÍN .=1,80M COM COVA 60 X 60 X 60 CM, EXCETO FORNECIMENTO DAS MUDAS</t>
  </si>
  <si>
    <t>GUIA DE MEIO-FIO, EM CONCRETO COM FCK 20MPA, PRÉ MOLDADA, MFC-01 PADRÃO DER-MG, DIMENSÕES 
(12X16,7X35)CM, EXCLUSIVE SARJETA, INCLUSIVE ESCAVAÇÃO, 
APILOAMENTO E TRANSPORTE COM RETIRADA DO MATERIAL 
ESCAVADO (EM CAÇAMBA)</t>
  </si>
  <si>
    <t>URB-MFC-005</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</si>
  <si>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</si>
  <si>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</si>
  <si>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COTAÇAO</t>
  </si>
  <si>
    <t>JULHO 2021 DESONERADO</t>
  </si>
  <si>
    <t xml:space="preserve">ED-49755 </t>
  </si>
  <si>
    <t>PERFURAÇÃO DE ESTACA BROCA A TRADO MECANIZADO D = 400 
MM</t>
  </si>
  <si>
    <t>7.10</t>
  </si>
  <si>
    <t>REGISTRO DE GAVETA, TIPO BASE, ROSCÁVEL 1.1/2" (PARA TUBO 
SOLDÁVEL OU PPR DN 50MM/CPVC DN 42MM), INCLUSIVE 
ACABAMENTO (PADRÃO MÉDIO) E CANOPLA CROMADOS</t>
  </si>
  <si>
    <t>ED-49995</t>
  </si>
  <si>
    <t xml:space="preserve">RODAPÉ COM REVESTIMENTO EM CERÂMICA ESMALTADA 
COMERCIAL, ALTURA 10CM, PEI IV, ASSENTAMENTO COM 
ARGAMASSA INDUSTRIALIZADA, INCLUSIVE REJUNTAMENTO
</t>
  </si>
  <si>
    <t>6.5</t>
  </si>
  <si>
    <t>ED-50771</t>
  </si>
  <si>
    <t>TAMPO DE ARDOSIA 0,95 X 2,35 NA COR CINZA CALIBRADA  E=3 CM</t>
  </si>
  <si>
    <t>TAMPO DE ARDOSIA 1,00 X 2,40 NA COR CINZA CALIBRADA  E=3 CM</t>
  </si>
  <si>
    <t>TAMPO DE ARDOSIA 1,05 X 2,45 NA COR CINZA CALIBRADA  E=3 CM</t>
  </si>
  <si>
    <t>11.1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</si>
</sst>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quot;R$ &quot;* #,##0.00_);_(&quot;R$ &quot;* \(#,##0.00\);_(&quot;R$ &quot;* &quot;-&quot;??_);_(@_)"/>
    <numFmt numFmtId="165" formatCode="_(* #,##0.00_);_(* \(#,##0.00\);_(* &quot;-&quot;??_);_(@_)"/>
    <numFmt numFmtId="166" formatCode="_(* #,##0.000_);_(* \(#,##0.000\);_(* &quot;-&quot;??_);_(@_)"/>
    <numFmt numFmtId="167" formatCode="_(* #,##0.000000000_);_(* \(#,##0.000000000\);_(* &quot;-&quot;??_);_(@_)"/>
    <numFmt numFmtId="168" formatCode="[$-416]mmmm\-yyyy;@"/>
    <numFmt numFmtId="169" formatCode="#,##0.00_ ;\-#,##0.00\ "/>
    <numFmt numFmtId="170" formatCode="General;General;"/>
    <numFmt numFmtId="171" formatCode="[$-F800]dddd\,\ mmmm\ dd\,\ yyyy"/>
    <numFmt numFmtId="172" formatCode="dd\ &quot;de&quot;\ mmmm\ &quot;de&quot;\ yyyy"/>
    <numFmt numFmtId="173" formatCode="&quot;R$ &quot;#,##0.00"/>
  </numFmts>
  <fonts count="38" x14ac:knownFonts="1">
    <font>
      <sz val="10"/>
      <name val="Arial"/>
    </font>
    <font>
      <sz val="10"/>
      <name val="Arial"/>
      <family val="2"/>
    </font>
    <font>
      <b/>
      <sz val="10"/>
      <name val="Arial"/>
      <family val="2"/>
    </font>
    <font>
      <b/>
      <sz val="12"/>
      <name val="Arial"/>
      <family val="2"/>
    </font>
    <font>
      <sz val="10"/>
      <name val="Arial"/>
      <family val="2"/>
    </font>
    <font>
      <b/>
      <sz val="8"/>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10"/>
      <color rgb="FFFF0000"/>
      <name val="Arial"/>
      <family val="2"/>
    </font>
    <font>
      <sz val="9"/>
      <color rgb="FFFF0000"/>
      <name val="Arial"/>
      <family val="2"/>
    </font>
    <font>
      <sz val="12"/>
      <color rgb="FF222222"/>
      <name val="Times New Roman"/>
      <family val="1"/>
    </font>
    <font>
      <b/>
      <sz val="11"/>
      <name val="Calibri"/>
      <family val="2"/>
      <scheme val="minor"/>
    </font>
    <font>
      <b/>
      <sz val="16"/>
      <name val="Arial"/>
      <family val="2"/>
    </font>
    <font>
      <b/>
      <sz val="9"/>
      <color rgb="FFFF0000"/>
      <name val="Arial"/>
      <family val="2"/>
    </font>
    <font>
      <sz val="11"/>
      <name val="Arial"/>
      <family val="2"/>
    </font>
    <font>
      <u/>
      <sz val="11"/>
      <name val="Arial"/>
      <family val="2"/>
    </font>
    <font>
      <b/>
      <sz val="14"/>
      <name val="Arial"/>
      <family val="2"/>
    </font>
    <font>
      <b/>
      <sz val="10"/>
      <color rgb="FFFF0000"/>
      <name val="Arial"/>
      <family val="2"/>
    </font>
    <font>
      <b/>
      <sz val="10"/>
      <color indexed="12"/>
      <name val="Arial"/>
      <family val="2"/>
    </font>
    <font>
      <b/>
      <u/>
      <sz val="15"/>
      <name val="Arial"/>
      <family val="2"/>
    </font>
    <font>
      <sz val="11"/>
      <color indexed="9"/>
      <name val="Arial"/>
      <family val="2"/>
    </font>
    <font>
      <b/>
      <sz val="11"/>
      <color indexed="12"/>
      <name val="Arial"/>
      <family val="2"/>
    </font>
    <font>
      <b/>
      <sz val="18"/>
      <name val="Arial"/>
      <family val="2"/>
    </font>
    <font>
      <sz val="10.5"/>
      <name val="Arial"/>
      <family val="2"/>
    </font>
    <font>
      <i/>
      <sz val="12"/>
      <name val="Calibri"/>
      <family val="2"/>
    </font>
    <font>
      <i/>
      <u/>
      <sz val="12"/>
      <name val="Calibri"/>
      <family val="2"/>
    </font>
    <font>
      <u/>
      <sz val="10"/>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s>
  <fills count="16">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43"/>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indexed="9"/>
        <bgColor indexed="64"/>
      </patternFill>
    </fill>
  </fills>
  <borders count="98">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3">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7" fillId="0" borderId="0"/>
    <xf numFmtId="164" fontId="1" fillId="0" borderId="0" applyFont="0" applyFill="0" applyBorder="0" applyAlignment="0" applyProtection="0"/>
  </cellStyleXfs>
  <cellXfs count="702">
    <xf numFmtId="0" fontId="0" fillId="0" borderId="0" xfId="0"/>
    <xf numFmtId="0" fontId="0" fillId="0" borderId="0" xfId="0" applyBorder="1" applyAlignment="1">
      <alignment vertical="center"/>
    </xf>
    <xf numFmtId="0" fontId="0" fillId="0" borderId="0" xfId="0" applyAlignment="1">
      <alignment vertical="center"/>
    </xf>
    <xf numFmtId="0" fontId="6" fillId="0" borderId="0" xfId="0" applyFont="1" applyBorder="1" applyAlignment="1">
      <alignment horizontal="center" vertical="center"/>
    </xf>
    <xf numFmtId="0" fontId="0" fillId="6" borderId="1" xfId="0" applyFill="1" applyBorder="1" applyAlignment="1">
      <alignment vertical="center"/>
    </xf>
    <xf numFmtId="0" fontId="0" fillId="6" borderId="0" xfId="0" applyFill="1" applyBorder="1" applyAlignment="1">
      <alignment vertical="center"/>
    </xf>
    <xf numFmtId="0" fontId="0" fillId="6" borderId="2" xfId="0" applyFill="1" applyBorder="1" applyAlignment="1">
      <alignment vertical="center"/>
    </xf>
    <xf numFmtId="0" fontId="2" fillId="6" borderId="4" xfId="0" applyFont="1" applyFill="1" applyBorder="1" applyAlignment="1">
      <alignment vertical="center"/>
    </xf>
    <xf numFmtId="0" fontId="2" fillId="6" borderId="2" xfId="0" applyFont="1" applyFill="1" applyBorder="1" applyAlignment="1">
      <alignment horizontal="right" vertical="center"/>
    </xf>
    <xf numFmtId="0" fontId="2" fillId="6" borderId="3" xfId="0" applyFont="1" applyFill="1" applyBorder="1" applyAlignment="1">
      <alignment horizontal="right" vertical="center"/>
    </xf>
    <xf numFmtId="0" fontId="2" fillId="0" borderId="0" xfId="0" applyFont="1" applyBorder="1" applyAlignment="1">
      <alignment horizontal="right" vertical="center"/>
    </xf>
    <xf numFmtId="0" fontId="2" fillId="6" borderId="1" xfId="0" applyFont="1" applyFill="1" applyBorder="1" applyAlignment="1">
      <alignment vertical="center"/>
    </xf>
    <xf numFmtId="0" fontId="2" fillId="6" borderId="5" xfId="0" applyFont="1" applyFill="1" applyBorder="1" applyAlignment="1">
      <alignment horizontal="right" vertical="center"/>
    </xf>
    <xf numFmtId="0" fontId="2" fillId="6" borderId="2" xfId="0" applyFont="1" applyFill="1" applyBorder="1" applyAlignment="1">
      <alignment vertical="center"/>
    </xf>
    <xf numFmtId="0" fontId="0" fillId="6" borderId="6" xfId="0" applyFill="1" applyBorder="1" applyAlignment="1">
      <alignment vertical="center"/>
    </xf>
    <xf numFmtId="0" fontId="0" fillId="6" borderId="5" xfId="0" applyFill="1" applyBorder="1" applyAlignment="1">
      <alignment vertical="center"/>
    </xf>
    <xf numFmtId="0" fontId="2" fillId="0" borderId="0" xfId="0" applyFont="1" applyBorder="1" applyAlignment="1">
      <alignment horizontal="center" vertical="center"/>
    </xf>
    <xf numFmtId="0" fontId="0" fillId="6" borderId="7" xfId="0" applyFill="1" applyBorder="1" applyAlignment="1">
      <alignment vertical="center"/>
    </xf>
    <xf numFmtId="0" fontId="0" fillId="6" borderId="8" xfId="0" applyFill="1" applyBorder="1" applyAlignment="1">
      <alignment vertical="center"/>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6" borderId="9" xfId="0" applyFont="1" applyFill="1" applyBorder="1" applyAlignment="1">
      <alignment horizontal="center" vertical="center"/>
    </xf>
    <xf numFmtId="165" fontId="0" fillId="0" borderId="0" xfId="5" applyFont="1" applyFill="1" applyBorder="1" applyAlignment="1">
      <alignment vertical="center"/>
    </xf>
    <xf numFmtId="165" fontId="2" fillId="6" borderId="12" xfId="5" applyFont="1" applyFill="1" applyBorder="1" applyAlignment="1">
      <alignment vertical="center"/>
    </xf>
    <xf numFmtId="165" fontId="0" fillId="0" borderId="0" xfId="0" applyNumberFormat="1"/>
    <xf numFmtId="165" fontId="13" fillId="0" borderId="0" xfId="5" applyFont="1" applyAlignment="1">
      <alignment vertical="center"/>
    </xf>
    <xf numFmtId="165" fontId="2" fillId="7" borderId="10" xfId="5" applyFont="1" applyFill="1" applyBorder="1" applyAlignment="1">
      <alignment vertical="center"/>
    </xf>
    <xf numFmtId="167" fontId="0" fillId="0" borderId="0" xfId="0" applyNumberFormat="1" applyAlignment="1">
      <alignment vertical="center"/>
    </xf>
    <xf numFmtId="165" fontId="2" fillId="7" borderId="12" xfId="5" applyFont="1" applyFill="1" applyBorder="1" applyAlignment="1">
      <alignment vertical="center"/>
    </xf>
    <xf numFmtId="0" fontId="0" fillId="0" borderId="13" xfId="0" applyBorder="1" applyAlignment="1">
      <alignment vertical="center"/>
    </xf>
    <xf numFmtId="0" fontId="0" fillId="0" borderId="2" xfId="0" applyBorder="1" applyAlignment="1">
      <alignment vertical="center"/>
    </xf>
    <xf numFmtId="0" fontId="0" fillId="0" borderId="14" xfId="0" applyBorder="1" applyAlignment="1">
      <alignment horizontal="right" vertical="center"/>
    </xf>
    <xf numFmtId="165" fontId="0" fillId="0" borderId="10" xfId="5" applyFont="1" applyBorder="1" applyAlignment="1">
      <alignment vertical="center"/>
    </xf>
    <xf numFmtId="165" fontId="0" fillId="0" borderId="10" xfId="0" applyNumberFormat="1" applyBorder="1" applyAlignment="1">
      <alignment vertical="center"/>
    </xf>
    <xf numFmtId="0" fontId="0" fillId="0" borderId="0" xfId="0" applyBorder="1" applyAlignment="1">
      <alignment horizontal="right" vertical="center"/>
    </xf>
    <xf numFmtId="165" fontId="0" fillId="0" borderId="15" xfId="5" applyFont="1" applyBorder="1" applyAlignment="1">
      <alignment vertical="center"/>
    </xf>
    <xf numFmtId="165" fontId="0" fillId="0" borderId="15" xfId="0" applyNumberFormat="1" applyBorder="1" applyAlignment="1">
      <alignment vertical="center"/>
    </xf>
    <xf numFmtId="165" fontId="2" fillId="6" borderId="10" xfId="5" applyFont="1" applyFill="1" applyBorder="1" applyAlignment="1">
      <alignment vertical="center"/>
    </xf>
    <xf numFmtId="0" fontId="0" fillId="6" borderId="19" xfId="0" applyFill="1" applyBorder="1" applyAlignment="1">
      <alignment vertical="center"/>
    </xf>
    <xf numFmtId="165" fontId="0" fillId="0" borderId="13" xfId="0" applyNumberFormat="1" applyBorder="1" applyAlignment="1">
      <alignment vertical="center"/>
    </xf>
    <xf numFmtId="165" fontId="2" fillId="8" borderId="21" xfId="0" applyNumberFormat="1" applyFont="1" applyFill="1" applyBorder="1"/>
    <xf numFmtId="165" fontId="2" fillId="0" borderId="10" xfId="5" applyFont="1" applyFill="1" applyBorder="1" applyAlignment="1">
      <alignment vertical="center"/>
    </xf>
    <xf numFmtId="165" fontId="2" fillId="0" borderId="12" xfId="5" applyFont="1" applyFill="1" applyBorder="1" applyAlignment="1">
      <alignment vertical="center"/>
    </xf>
    <xf numFmtId="0" fontId="7" fillId="6" borderId="0" xfId="0" applyFont="1" applyFill="1" applyBorder="1" applyAlignment="1" applyProtection="1">
      <alignment horizontal="left" vertical="center"/>
    </xf>
    <xf numFmtId="0" fontId="7" fillId="6" borderId="0" xfId="0" applyFont="1" applyFill="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center" vertical="center"/>
    </xf>
    <xf numFmtId="0" fontId="7" fillId="0" borderId="0" xfId="0" applyFont="1" applyFill="1" applyBorder="1" applyAlignment="1" applyProtection="1">
      <alignment vertical="center"/>
    </xf>
    <xf numFmtId="0" fontId="7" fillId="0" borderId="0" xfId="0" applyFont="1" applyFill="1" applyBorder="1" applyAlignment="1" applyProtection="1">
      <alignment horizontal="center" vertical="center"/>
    </xf>
    <xf numFmtId="0" fontId="8" fillId="6" borderId="0" xfId="0" applyFont="1" applyFill="1" applyBorder="1" applyAlignment="1" applyProtection="1">
      <alignment horizontal="left" vertical="center"/>
    </xf>
    <xf numFmtId="0" fontId="7" fillId="6" borderId="13" xfId="0" applyFont="1" applyFill="1" applyBorder="1" applyAlignment="1" applyProtection="1">
      <alignment horizontal="left" vertical="center"/>
    </xf>
    <xf numFmtId="0" fontId="7" fillId="0" borderId="0" xfId="0" applyFont="1" applyBorder="1" applyAlignment="1" applyProtection="1">
      <alignment vertical="center"/>
    </xf>
    <xf numFmtId="0" fontId="7" fillId="0" borderId="0" xfId="0" applyFont="1" applyBorder="1" applyAlignment="1" applyProtection="1">
      <alignment horizontal="center" vertical="center"/>
    </xf>
    <xf numFmtId="0" fontId="10" fillId="6" borderId="0" xfId="0" applyFont="1" applyFill="1" applyBorder="1" applyAlignment="1" applyProtection="1">
      <alignment horizontal="left" vertical="center"/>
    </xf>
    <xf numFmtId="0" fontId="10" fillId="0" borderId="0" xfId="0" applyFont="1" applyAlignment="1" applyProtection="1">
      <alignment vertical="center"/>
    </xf>
    <xf numFmtId="0" fontId="10" fillId="0" borderId="0" xfId="0" applyFont="1" applyAlignment="1" applyProtection="1">
      <alignment horizontal="center" vertical="center"/>
    </xf>
    <xf numFmtId="0" fontId="7" fillId="6" borderId="0" xfId="0" applyFont="1" applyFill="1" applyBorder="1" applyAlignment="1" applyProtection="1">
      <alignment horizontal="centerContinuous" vertical="center"/>
    </xf>
    <xf numFmtId="0" fontId="7" fillId="6" borderId="13" xfId="0" applyFont="1" applyFill="1" applyBorder="1" applyAlignment="1" applyProtection="1">
      <alignment vertical="center"/>
    </xf>
    <xf numFmtId="0" fontId="10" fillId="6" borderId="0" xfId="0" applyFont="1" applyFill="1" applyBorder="1" applyAlignment="1" applyProtection="1">
      <alignment vertical="center"/>
    </xf>
    <xf numFmtId="0" fontId="7" fillId="0" borderId="0" xfId="0" applyFont="1" applyAlignment="1" applyProtection="1">
      <alignment vertical="center"/>
      <protection locked="0"/>
    </xf>
    <xf numFmtId="0" fontId="7" fillId="6" borderId="30" xfId="0" applyFont="1" applyFill="1" applyBorder="1" applyAlignment="1" applyProtection="1">
      <alignment horizontal="left" vertical="center"/>
    </xf>
    <xf numFmtId="10" fontId="7" fillId="6" borderId="29" xfId="0" applyNumberFormat="1" applyFont="1" applyFill="1" applyBorder="1" applyAlignment="1" applyProtection="1">
      <alignment vertical="center"/>
    </xf>
    <xf numFmtId="0" fontId="7" fillId="6" borderId="30" xfId="0" applyFont="1" applyFill="1" applyBorder="1" applyAlignment="1" applyProtection="1">
      <alignment horizontal="center" vertical="center"/>
    </xf>
    <xf numFmtId="0" fontId="7" fillId="6" borderId="29" xfId="0" applyFont="1" applyFill="1" applyBorder="1" applyAlignment="1" applyProtection="1">
      <alignment vertical="center"/>
    </xf>
    <xf numFmtId="0" fontId="7" fillId="6" borderId="30" xfId="0" applyFont="1" applyFill="1" applyBorder="1" applyAlignment="1" applyProtection="1">
      <alignment vertical="center"/>
    </xf>
    <xf numFmtId="0" fontId="7" fillId="6" borderId="32" xfId="0" applyFont="1" applyFill="1" applyBorder="1" applyAlignment="1" applyProtection="1">
      <alignment horizontal="left" vertical="center"/>
    </xf>
    <xf numFmtId="10" fontId="7" fillId="6" borderId="31" xfId="0" applyNumberFormat="1" applyFont="1" applyFill="1" applyBorder="1" applyAlignment="1" applyProtection="1">
      <alignment vertical="center"/>
    </xf>
    <xf numFmtId="0" fontId="7" fillId="6" borderId="32" xfId="0" applyFont="1" applyFill="1" applyBorder="1" applyAlignment="1" applyProtection="1">
      <alignment horizontal="center" vertical="center"/>
    </xf>
    <xf numFmtId="0" fontId="7" fillId="6" borderId="31" xfId="0" applyFont="1" applyFill="1" applyBorder="1" applyAlignment="1" applyProtection="1">
      <alignment vertical="center"/>
    </xf>
    <xf numFmtId="0" fontId="7" fillId="6" borderId="32" xfId="0" applyFont="1" applyFill="1" applyBorder="1" applyAlignment="1" applyProtection="1">
      <alignment vertical="center"/>
    </xf>
    <xf numFmtId="0" fontId="7" fillId="6" borderId="34" xfId="0" applyFont="1" applyFill="1" applyBorder="1" applyAlignment="1" applyProtection="1">
      <alignment horizontal="left" vertical="center"/>
    </xf>
    <xf numFmtId="0" fontId="7" fillId="6" borderId="34" xfId="0" applyFont="1" applyFill="1" applyBorder="1" applyAlignment="1" applyProtection="1">
      <alignment horizontal="center" vertical="center"/>
    </xf>
    <xf numFmtId="0" fontId="7" fillId="6" borderId="33" xfId="0" applyFont="1" applyFill="1" applyBorder="1" applyAlignment="1" applyProtection="1">
      <alignment vertical="center"/>
    </xf>
    <xf numFmtId="0" fontId="7" fillId="6" borderId="34" xfId="0" applyFont="1" applyFill="1" applyBorder="1" applyAlignment="1" applyProtection="1">
      <alignment vertical="center"/>
    </xf>
    <xf numFmtId="0" fontId="8" fillId="3" borderId="25" xfId="0" applyFont="1" applyFill="1" applyBorder="1" applyAlignment="1" applyProtection="1">
      <alignment vertical="center"/>
    </xf>
    <xf numFmtId="0" fontId="8" fillId="3" borderId="35" xfId="0" applyFont="1" applyFill="1" applyBorder="1" applyAlignment="1" applyProtection="1">
      <alignment vertical="center"/>
    </xf>
    <xf numFmtId="0" fontId="8" fillId="3" borderId="26" xfId="0" applyFont="1" applyFill="1" applyBorder="1" applyAlignment="1" applyProtection="1">
      <alignment vertical="center"/>
    </xf>
    <xf numFmtId="0" fontId="7" fillId="0" borderId="10" xfId="0" applyFont="1" applyBorder="1" applyAlignment="1" applyProtection="1">
      <alignment horizontal="center" vertical="center"/>
    </xf>
    <xf numFmtId="0" fontId="5" fillId="3" borderId="13" xfId="0" applyFont="1" applyFill="1" applyBorder="1" applyAlignment="1" applyProtection="1">
      <alignment vertical="center"/>
    </xf>
    <xf numFmtId="0" fontId="8" fillId="3" borderId="24" xfId="0" applyFont="1" applyFill="1" applyBorder="1" applyAlignment="1" applyProtection="1">
      <alignment vertical="center"/>
    </xf>
    <xf numFmtId="10" fontId="7" fillId="0" borderId="10" xfId="3" applyNumberFormat="1" applyFont="1" applyBorder="1" applyAlignment="1" applyProtection="1">
      <alignment vertical="center"/>
    </xf>
    <xf numFmtId="0" fontId="8" fillId="3" borderId="27" xfId="0" applyFont="1" applyFill="1" applyBorder="1" applyAlignment="1" applyProtection="1">
      <alignment vertical="center"/>
    </xf>
    <xf numFmtId="0" fontId="8" fillId="3" borderId="36" xfId="0" applyFont="1" applyFill="1" applyBorder="1" applyAlignment="1" applyProtection="1">
      <alignment vertical="center"/>
    </xf>
    <xf numFmtId="0" fontId="8" fillId="3" borderId="28" xfId="0" applyFont="1" applyFill="1" applyBorder="1" applyAlignment="1" applyProtection="1">
      <alignment vertical="center"/>
    </xf>
    <xf numFmtId="4" fontId="7" fillId="0" borderId="0" xfId="0" applyNumberFormat="1"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center" vertical="center"/>
    </xf>
    <xf numFmtId="0" fontId="0" fillId="0" borderId="0" xfId="0" applyAlignment="1" applyProtection="1">
      <alignment vertical="center"/>
    </xf>
    <xf numFmtId="0" fontId="7" fillId="0" borderId="0" xfId="0" applyFont="1" applyBorder="1" applyAlignment="1" applyProtection="1">
      <alignment horizontal="left" vertical="center"/>
    </xf>
    <xf numFmtId="0" fontId="7" fillId="0" borderId="0" xfId="0" applyFont="1" applyAlignment="1" applyProtection="1">
      <alignment horizontal="left" vertical="center"/>
    </xf>
    <xf numFmtId="165" fontId="2" fillId="0" borderId="11" xfId="5" applyFont="1" applyFill="1" applyBorder="1" applyAlignment="1">
      <alignment vertical="center"/>
    </xf>
    <xf numFmtId="43" fontId="7" fillId="0" borderId="0" xfId="0" applyNumberFormat="1" applyFont="1" applyAlignment="1" applyProtection="1">
      <alignment vertical="center"/>
    </xf>
    <xf numFmtId="0" fontId="4" fillId="0"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2" xfId="0" applyFont="1" applyFill="1" applyBorder="1" applyAlignment="1">
      <alignment horizontal="center" vertical="center" wrapText="1"/>
    </xf>
    <xf numFmtId="165" fontId="4" fillId="6" borderId="10" xfId="5" applyFont="1" applyFill="1" applyBorder="1" applyAlignment="1">
      <alignment vertical="center"/>
    </xf>
    <xf numFmtId="165" fontId="7" fillId="0" borderId="0" xfId="0" applyNumberFormat="1" applyFont="1" applyAlignment="1" applyProtection="1">
      <alignment vertical="center"/>
    </xf>
    <xf numFmtId="0" fontId="7" fillId="0" borderId="10" xfId="2" applyNumberFormat="1" applyFont="1" applyFill="1" applyBorder="1" applyAlignment="1" applyProtection="1">
      <alignment vertical="center" wrapText="1"/>
      <protection locked="0"/>
    </xf>
    <xf numFmtId="4" fontId="2" fillId="0" borderId="10" xfId="0" applyNumberFormat="1" applyFont="1" applyFill="1" applyBorder="1" applyAlignment="1">
      <alignment vertical="center" wrapText="1"/>
    </xf>
    <xf numFmtId="2" fontId="2" fillId="0" borderId="10" xfId="0" applyNumberFormat="1" applyFont="1" applyFill="1" applyBorder="1" applyAlignment="1">
      <alignment vertical="center" wrapText="1"/>
    </xf>
    <xf numFmtId="0" fontId="2" fillId="6" borderId="10" xfId="0" applyFont="1" applyFill="1" applyBorder="1" applyAlignment="1">
      <alignment vertical="center" wrapText="1"/>
    </xf>
    <xf numFmtId="0" fontId="2" fillId="6" borderId="11" xfId="0" applyFont="1" applyFill="1" applyBorder="1" applyAlignment="1">
      <alignment vertical="center" wrapText="1"/>
    </xf>
    <xf numFmtId="0" fontId="2" fillId="6" borderId="12" xfId="0" applyFont="1" applyFill="1" applyBorder="1" applyAlignment="1">
      <alignment vertical="center" wrapText="1"/>
    </xf>
    <xf numFmtId="0" fontId="2" fillId="0" borderId="10" xfId="0" applyFont="1" applyFill="1" applyBorder="1" applyAlignment="1">
      <alignment vertical="center" wrapText="1"/>
    </xf>
    <xf numFmtId="0" fontId="2" fillId="6" borderId="14" xfId="0" applyFont="1" applyFill="1" applyBorder="1" applyAlignment="1">
      <alignment vertical="center" wrapText="1"/>
    </xf>
    <xf numFmtId="0" fontId="2" fillId="7" borderId="10" xfId="0" applyFont="1" applyFill="1" applyBorder="1" applyAlignment="1">
      <alignment vertical="center" wrapText="1"/>
    </xf>
    <xf numFmtId="0" fontId="2" fillId="0" borderId="9" xfId="0" applyFont="1" applyFill="1" applyBorder="1" applyAlignment="1">
      <alignment horizontal="center" vertical="center" wrapText="1"/>
    </xf>
    <xf numFmtId="0" fontId="4" fillId="0" borderId="9" xfId="0" applyFont="1" applyFill="1" applyBorder="1" applyAlignment="1">
      <alignment horizontal="center" vertical="center"/>
    </xf>
    <xf numFmtId="165" fontId="2" fillId="6" borderId="11" xfId="5" applyFont="1" applyFill="1" applyBorder="1" applyAlignment="1">
      <alignment vertical="center"/>
    </xf>
    <xf numFmtId="166" fontId="2" fillId="6" borderId="10" xfId="5" applyNumberFormat="1" applyFont="1" applyFill="1" applyBorder="1" applyAlignment="1">
      <alignment vertical="center"/>
    </xf>
    <xf numFmtId="165" fontId="2" fillId="6" borderId="23" xfId="5" applyFont="1" applyFill="1" applyBorder="1" applyAlignment="1">
      <alignment vertical="center"/>
    </xf>
    <xf numFmtId="165" fontId="2" fillId="6" borderId="14" xfId="5" applyFont="1" applyFill="1" applyBorder="1" applyAlignment="1">
      <alignment vertical="center"/>
    </xf>
    <xf numFmtId="166" fontId="2" fillId="0" borderId="10" xfId="5" applyNumberFormat="1" applyFont="1" applyFill="1" applyBorder="1" applyAlignment="1">
      <alignment vertical="center"/>
    </xf>
    <xf numFmtId="0" fontId="15" fillId="0" borderId="0" xfId="0" applyFont="1"/>
    <xf numFmtId="43" fontId="0" fillId="0" borderId="0" xfId="0" applyNumberFormat="1"/>
    <xf numFmtId="0" fontId="1" fillId="0" borderId="0" xfId="0" applyFont="1"/>
    <xf numFmtId="2" fontId="4" fillId="6" borderId="10" xfId="5" applyNumberFormat="1" applyFont="1" applyFill="1" applyBorder="1" applyAlignment="1">
      <alignment horizontal="center" vertical="center"/>
    </xf>
    <xf numFmtId="0" fontId="13" fillId="0" borderId="0" xfId="0" applyFont="1" applyFill="1" applyAlignment="1">
      <alignment vertical="center"/>
    </xf>
    <xf numFmtId="0" fontId="13" fillId="0" borderId="0" xfId="0" applyFont="1" applyFill="1"/>
    <xf numFmtId="0" fontId="2" fillId="6" borderId="2" xfId="0" applyFont="1" applyFill="1" applyBorder="1" applyAlignment="1">
      <alignment horizontal="left" vertical="center" wrapText="1"/>
    </xf>
    <xf numFmtId="0" fontId="2" fillId="6" borderId="16" xfId="0" applyFont="1" applyFill="1" applyBorder="1" applyAlignment="1">
      <alignment horizontal="center" vertical="center"/>
    </xf>
    <xf numFmtId="2" fontId="4" fillId="6" borderId="11" xfId="5" applyNumberFormat="1" applyFont="1" applyFill="1" applyBorder="1" applyAlignment="1">
      <alignment horizontal="center" vertical="center"/>
    </xf>
    <xf numFmtId="0" fontId="6" fillId="6" borderId="67" xfId="0" applyFont="1" applyFill="1" applyBorder="1" applyAlignment="1">
      <alignment horizontal="center" vertical="center"/>
    </xf>
    <xf numFmtId="0" fontId="6" fillId="0" borderId="67" xfId="0" applyFont="1" applyBorder="1" applyAlignment="1">
      <alignment horizontal="center" vertical="center"/>
    </xf>
    <xf numFmtId="0" fontId="0" fillId="6" borderId="4" xfId="0" applyFill="1" applyBorder="1" applyAlignment="1">
      <alignment vertical="center"/>
    </xf>
    <xf numFmtId="0" fontId="0" fillId="0" borderId="0" xfId="0" applyFill="1" applyAlignment="1">
      <alignment vertical="center"/>
    </xf>
    <xf numFmtId="0" fontId="0" fillId="0" borderId="0" xfId="0" applyFill="1"/>
    <xf numFmtId="0" fontId="0" fillId="0" borderId="0" xfId="0"/>
    <xf numFmtId="0" fontId="0" fillId="0" borderId="0" xfId="0" applyAlignment="1">
      <alignment vertical="center"/>
    </xf>
    <xf numFmtId="0" fontId="2" fillId="6" borderId="10" xfId="0" applyFont="1" applyFill="1" applyBorder="1" applyAlignment="1">
      <alignment horizontal="center" vertical="center" wrapText="1"/>
    </xf>
    <xf numFmtId="165" fontId="1" fillId="6" borderId="10" xfId="5" applyFont="1" applyFill="1" applyBorder="1" applyAlignment="1">
      <alignment vertical="center"/>
    </xf>
    <xf numFmtId="165" fontId="2" fillId="8" borderId="10" xfId="5" applyFont="1" applyFill="1" applyBorder="1" applyAlignment="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2" fillId="0" borderId="9" xfId="0" applyFont="1" applyFill="1" applyBorder="1" applyAlignment="1">
      <alignment horizontal="center" vertical="center"/>
    </xf>
    <xf numFmtId="0" fontId="2" fillId="9" borderId="9" xfId="0" applyFont="1" applyFill="1" applyBorder="1" applyAlignment="1">
      <alignment horizontal="center" vertical="center"/>
    </xf>
    <xf numFmtId="0" fontId="2" fillId="9" borderId="10" xfId="0" applyFont="1" applyFill="1" applyBorder="1" applyAlignment="1">
      <alignment horizontal="center" vertical="center" wrapText="1"/>
    </xf>
    <xf numFmtId="165" fontId="1" fillId="9" borderId="10" xfId="5" applyFont="1" applyFill="1" applyBorder="1" applyAlignment="1">
      <alignment vertical="center"/>
    </xf>
    <xf numFmtId="0" fontId="0" fillId="9" borderId="10" xfId="0" applyFont="1" applyFill="1" applyBorder="1" applyAlignment="1">
      <alignment horizontal="center"/>
    </xf>
    <xf numFmtId="2" fontId="2" fillId="6" borderId="10" xfId="0" applyNumberFormat="1" applyFont="1" applyFill="1" applyBorder="1" applyAlignment="1">
      <alignment horizontal="center" vertical="center" wrapText="1"/>
    </xf>
    <xf numFmtId="2" fontId="1" fillId="6" borderId="10" xfId="5" applyNumberFormat="1" applyFont="1" applyFill="1" applyBorder="1" applyAlignment="1">
      <alignment vertical="center"/>
    </xf>
    <xf numFmtId="2" fontId="1" fillId="6" borderId="10" xfId="5" applyNumberFormat="1" applyFont="1" applyFill="1" applyBorder="1" applyAlignment="1">
      <alignment horizontal="center" vertical="center"/>
    </xf>
    <xf numFmtId="2" fontId="1" fillId="6" borderId="10" xfId="0" applyNumberFormat="1" applyFont="1" applyFill="1" applyBorder="1" applyAlignment="1">
      <alignment horizontal="center" vertical="center" wrapText="1"/>
    </xf>
    <xf numFmtId="0" fontId="13" fillId="0" borderId="0" xfId="0" applyFont="1" applyFill="1" applyAlignment="1">
      <alignment vertical="center"/>
    </xf>
    <xf numFmtId="2" fontId="1" fillId="6" borderId="11" xfId="5" applyNumberFormat="1" applyFont="1" applyFill="1" applyBorder="1" applyAlignment="1">
      <alignment horizontal="center" vertical="center"/>
    </xf>
    <xf numFmtId="165" fontId="1" fillId="9" borderId="11" xfId="5" applyFont="1" applyFill="1" applyBorder="1" applyAlignment="1">
      <alignment vertical="center"/>
    </xf>
    <xf numFmtId="0" fontId="13" fillId="0" borderId="0" xfId="0" applyFont="1" applyAlignment="1">
      <alignment vertical="center"/>
    </xf>
    <xf numFmtId="165" fontId="2" fillId="8" borderId="10" xfId="5" applyFont="1" applyFill="1" applyBorder="1" applyAlignment="1">
      <alignment vertical="center"/>
    </xf>
    <xf numFmtId="0" fontId="6" fillId="6" borderId="67" xfId="0" applyFont="1" applyFill="1" applyBorder="1" applyAlignment="1">
      <alignment horizontal="center" vertical="center"/>
    </xf>
    <xf numFmtId="0" fontId="13" fillId="10" borderId="0" xfId="0" applyFont="1" applyFill="1" applyAlignment="1">
      <alignment vertical="center"/>
    </xf>
    <xf numFmtId="0" fontId="16" fillId="0" borderId="10" xfId="0" applyFont="1" applyBorder="1" applyAlignment="1">
      <alignment vertical="center"/>
    </xf>
    <xf numFmtId="2" fontId="1" fillId="0" borderId="10" xfId="0" applyNumberFormat="1" applyFont="1" applyBorder="1" applyAlignment="1">
      <alignment horizontal="center"/>
    </xf>
    <xf numFmtId="0" fontId="16" fillId="9" borderId="10" xfId="0" applyFont="1" applyFill="1" applyBorder="1" applyAlignment="1"/>
    <xf numFmtId="165" fontId="2" fillId="6" borderId="21" xfId="0" applyNumberFormat="1" applyFont="1" applyFill="1" applyBorder="1"/>
    <xf numFmtId="165" fontId="2" fillId="6" borderId="10" xfId="0" applyNumberFormat="1" applyFont="1" applyFill="1" applyBorder="1"/>
    <xf numFmtId="0" fontId="7" fillId="6" borderId="34" xfId="0" applyFont="1" applyFill="1" applyBorder="1" applyAlignment="1" applyProtection="1">
      <alignment horizontal="right" vertical="center"/>
    </xf>
    <xf numFmtId="9" fontId="7" fillId="6" borderId="34" xfId="0" applyNumberFormat="1" applyFont="1" applyFill="1" applyBorder="1" applyAlignment="1" applyProtection="1">
      <alignment horizontal="left" vertical="center"/>
    </xf>
    <xf numFmtId="0" fontId="2" fillId="0" borderId="0" xfId="0" applyFont="1" applyAlignment="1">
      <alignment vertical="center"/>
    </xf>
    <xf numFmtId="0" fontId="2" fillId="0" borderId="25" xfId="0" applyFont="1" applyBorder="1" applyAlignment="1">
      <alignment vertical="center"/>
    </xf>
    <xf numFmtId="0" fontId="2" fillId="0" borderId="35" xfId="0" applyFont="1" applyBorder="1" applyAlignment="1">
      <alignment vertical="center"/>
    </xf>
    <xf numFmtId="0" fontId="21" fillId="9" borderId="14" xfId="0" applyFont="1" applyFill="1" applyBorder="1" applyAlignment="1">
      <alignment vertical="center"/>
    </xf>
    <xf numFmtId="0" fontId="2" fillId="0" borderId="13" xfId="0" applyFont="1" applyBorder="1" applyAlignment="1">
      <alignment vertical="center"/>
    </xf>
    <xf numFmtId="0" fontId="2" fillId="0" borderId="24" xfId="0" applyFont="1" applyBorder="1" applyAlignment="1">
      <alignment vertical="center"/>
    </xf>
    <xf numFmtId="0" fontId="2" fillId="0" borderId="27" xfId="0" applyFont="1" applyBorder="1" applyAlignment="1">
      <alignment vertical="center"/>
    </xf>
    <xf numFmtId="0" fontId="2" fillId="0" borderId="36" xfId="0" applyFont="1" applyBorder="1" applyAlignment="1">
      <alignment vertical="center"/>
    </xf>
    <xf numFmtId="0" fontId="9" fillId="2" borderId="0" xfId="0" applyFont="1" applyFill="1" applyBorder="1" applyAlignment="1" applyProtection="1">
      <alignment horizontal="left" vertical="center"/>
    </xf>
    <xf numFmtId="0" fontId="1" fillId="0" borderId="0" xfId="8" applyFont="1" applyProtection="1"/>
    <xf numFmtId="0" fontId="2" fillId="0" borderId="0" xfId="8" applyFont="1" applyAlignment="1" applyProtection="1">
      <alignment horizontal="center"/>
    </xf>
    <xf numFmtId="0" fontId="3" fillId="0" borderId="0" xfId="8" applyFont="1" applyAlignment="1" applyProtection="1">
      <alignment horizontal="center"/>
    </xf>
    <xf numFmtId="0" fontId="2" fillId="0" borderId="10" xfId="8" applyFont="1" applyBorder="1" applyAlignment="1" applyProtection="1">
      <alignment horizontal="center"/>
    </xf>
    <xf numFmtId="10" fontId="23" fillId="0" borderId="10" xfId="8" applyNumberFormat="1" applyFont="1" applyFill="1" applyBorder="1" applyAlignment="1" applyProtection="1">
      <alignment horizontal="center"/>
    </xf>
    <xf numFmtId="0" fontId="24" fillId="0" borderId="0" xfId="8" applyFont="1" applyAlignment="1" applyProtection="1"/>
    <xf numFmtId="0" fontId="2" fillId="0" borderId="0" xfId="8" applyFont="1" applyProtection="1"/>
    <xf numFmtId="0" fontId="2" fillId="0" borderId="10" xfId="8" applyFont="1" applyFill="1" applyBorder="1" applyAlignment="1" applyProtection="1">
      <alignment horizontal="center" vertical="center" wrapText="1"/>
    </xf>
    <xf numFmtId="0" fontId="19" fillId="0" borderId="10" xfId="8" applyFont="1" applyBorder="1" applyAlignment="1" applyProtection="1">
      <alignment horizontal="center" vertical="center"/>
    </xf>
    <xf numFmtId="10" fontId="19" fillId="12" borderId="10" xfId="8" applyNumberFormat="1" applyFont="1" applyFill="1" applyBorder="1" applyAlignment="1" applyProtection="1">
      <alignment horizontal="center" vertical="center"/>
      <protection locked="0"/>
    </xf>
    <xf numFmtId="4" fontId="6" fillId="0" borderId="10" xfId="8" applyNumberFormat="1" applyFont="1" applyFill="1" applyBorder="1" applyAlignment="1" applyProtection="1">
      <alignment horizontal="center" vertical="center"/>
    </xf>
    <xf numFmtId="10" fontId="19" fillId="0" borderId="10" xfId="8" applyNumberFormat="1" applyFont="1" applyFill="1" applyBorder="1" applyAlignment="1" applyProtection="1">
      <alignment horizontal="center" vertical="center"/>
    </xf>
    <xf numFmtId="10" fontId="19" fillId="0" borderId="10" xfId="8" applyNumberFormat="1" applyFont="1" applyFill="1" applyBorder="1" applyAlignment="1" applyProtection="1">
      <alignment horizontal="center" vertical="center" wrapText="1"/>
    </xf>
    <xf numFmtId="0" fontId="19" fillId="0" borderId="10" xfId="8" applyFont="1" applyFill="1" applyBorder="1" applyAlignment="1" applyProtection="1">
      <alignment horizontal="center" vertical="center" wrapText="1"/>
    </xf>
    <xf numFmtId="4" fontId="6" fillId="0" borderId="10" xfId="8" applyNumberFormat="1" applyFont="1" applyFill="1" applyBorder="1" applyAlignment="1" applyProtection="1">
      <alignment horizontal="center" vertical="center" wrapText="1"/>
    </xf>
    <xf numFmtId="0" fontId="25" fillId="0" borderId="0" xfId="8" applyFont="1" applyFill="1" applyBorder="1" applyAlignment="1" applyProtection="1">
      <alignment horizontal="center" vertical="center" wrapText="1"/>
    </xf>
    <xf numFmtId="10" fontId="25" fillId="0" borderId="0" xfId="8" applyNumberFormat="1" applyFont="1" applyFill="1" applyBorder="1" applyAlignment="1" applyProtection="1">
      <alignment horizontal="center" vertical="center"/>
    </xf>
    <xf numFmtId="4" fontId="6" fillId="0" borderId="0" xfId="8" applyNumberFormat="1" applyFont="1" applyFill="1" applyBorder="1" applyAlignment="1" applyProtection="1">
      <alignment horizontal="center" vertical="center" wrapText="1"/>
    </xf>
    <xf numFmtId="0" fontId="27" fillId="0" borderId="10" xfId="8" applyFont="1" applyBorder="1" applyAlignment="1" applyProtection="1">
      <alignment horizontal="center" vertical="center"/>
    </xf>
    <xf numFmtId="0" fontId="1" fillId="0" borderId="0" xfId="8" applyFont="1" applyBorder="1" applyAlignment="1" applyProtection="1">
      <alignment horizontal="center" vertical="top"/>
    </xf>
    <xf numFmtId="0" fontId="31" fillId="0" borderId="0" xfId="8" applyFont="1" applyBorder="1" applyAlignment="1" applyProtection="1">
      <alignment horizontal="center" vertical="top"/>
    </xf>
    <xf numFmtId="172" fontId="1" fillId="0" borderId="0" xfId="8" applyNumberFormat="1" applyFont="1" applyAlignment="1" applyProtection="1"/>
    <xf numFmtId="0" fontId="2" fillId="0" borderId="26" xfId="8" applyFont="1" applyBorder="1" applyAlignment="1" applyProtection="1">
      <alignment horizontal="left"/>
    </xf>
    <xf numFmtId="0" fontId="1" fillId="0" borderId="26" xfId="8" applyFont="1" applyBorder="1" applyProtection="1"/>
    <xf numFmtId="0" fontId="19" fillId="0" borderId="0" xfId="8" applyFont="1" applyBorder="1" applyProtection="1"/>
    <xf numFmtId="0" fontId="1" fillId="0" borderId="0" xfId="8" applyFont="1" applyBorder="1" applyProtection="1"/>
    <xf numFmtId="0" fontId="2" fillId="0" borderId="0" xfId="11" applyFont="1" applyBorder="1" applyAlignment="1" applyProtection="1">
      <alignment horizontal="left" vertical="top"/>
    </xf>
    <xf numFmtId="0" fontId="19" fillId="0" borderId="0" xfId="8" applyFont="1" applyProtection="1"/>
    <xf numFmtId="0" fontId="7" fillId="6" borderId="26" xfId="0" applyFont="1" applyFill="1" applyBorder="1" applyAlignment="1" applyProtection="1">
      <alignment horizontal="left" vertical="center"/>
    </xf>
    <xf numFmtId="0" fontId="7" fillId="6" borderId="26" xfId="0" applyFont="1" applyFill="1" applyBorder="1" applyAlignment="1" applyProtection="1">
      <alignment vertical="center"/>
    </xf>
    <xf numFmtId="0" fontId="7" fillId="6" borderId="28" xfId="0" applyFont="1" applyFill="1" applyBorder="1" applyAlignment="1" applyProtection="1">
      <alignment horizontal="left" vertical="center"/>
    </xf>
    <xf numFmtId="0" fontId="7" fillId="6" borderId="28" xfId="0" applyFont="1" applyFill="1" applyBorder="1" applyAlignment="1" applyProtection="1">
      <alignment vertical="center"/>
    </xf>
    <xf numFmtId="0" fontId="21" fillId="6" borderId="28" xfId="0" applyFont="1" applyFill="1" applyBorder="1" applyAlignment="1" applyProtection="1">
      <alignment horizontal="left" vertical="center"/>
    </xf>
    <xf numFmtId="0" fontId="1" fillId="0" borderId="10" xfId="0" applyFont="1" applyFill="1" applyBorder="1" applyAlignment="1">
      <alignment vertical="center" wrapText="1"/>
    </xf>
    <xf numFmtId="0" fontId="1" fillId="6" borderId="10" xfId="0" applyFont="1" applyFill="1" applyBorder="1" applyAlignment="1">
      <alignment vertical="center" wrapText="1"/>
    </xf>
    <xf numFmtId="2" fontId="2" fillId="13" borderId="10" xfId="0" applyNumberFormat="1" applyFont="1" applyFill="1" applyBorder="1" applyAlignment="1">
      <alignment vertical="center" wrapText="1"/>
    </xf>
    <xf numFmtId="0" fontId="0" fillId="6" borderId="0" xfId="0" applyFill="1" applyBorder="1" applyAlignment="1" applyProtection="1">
      <alignment vertical="center"/>
    </xf>
    <xf numFmtId="0" fontId="0" fillId="6" borderId="26" xfId="0" applyFill="1" applyBorder="1" applyAlignment="1" applyProtection="1">
      <alignment vertical="center"/>
    </xf>
    <xf numFmtId="0" fontId="1" fillId="6" borderId="26" xfId="0" applyFont="1" applyFill="1" applyBorder="1" applyAlignment="1" applyProtection="1">
      <alignment vertical="center"/>
    </xf>
    <xf numFmtId="0" fontId="7" fillId="6" borderId="7" xfId="0" applyFont="1" applyFill="1" applyBorder="1" applyAlignment="1" applyProtection="1">
      <alignment horizontal="left" vertical="center"/>
    </xf>
    <xf numFmtId="0" fontId="7" fillId="6" borderId="8" xfId="0" applyFont="1" applyFill="1" applyBorder="1" applyAlignment="1" applyProtection="1">
      <alignment horizontal="left" vertical="center"/>
    </xf>
    <xf numFmtId="0" fontId="7" fillId="6" borderId="8" xfId="0" applyFont="1" applyFill="1" applyBorder="1" applyAlignment="1" applyProtection="1">
      <alignment vertical="center"/>
    </xf>
    <xf numFmtId="0" fontId="7" fillId="6" borderId="18" xfId="0" applyFont="1" applyFill="1" applyBorder="1" applyAlignment="1" applyProtection="1">
      <alignment vertical="center"/>
    </xf>
    <xf numFmtId="0" fontId="7" fillId="6" borderId="1" xfId="0" applyFont="1" applyFill="1" applyBorder="1" applyAlignment="1" applyProtection="1">
      <alignment vertical="center"/>
    </xf>
    <xf numFmtId="0" fontId="8" fillId="6" borderId="0" xfId="0" applyFont="1" applyFill="1" applyBorder="1" applyAlignment="1" applyProtection="1">
      <alignment vertical="center"/>
    </xf>
    <xf numFmtId="0" fontId="7" fillId="6" borderId="5" xfId="0" applyFont="1" applyFill="1" applyBorder="1" applyAlignment="1" applyProtection="1">
      <alignment vertical="center"/>
    </xf>
    <xf numFmtId="0" fontId="8" fillId="6" borderId="1" xfId="0" applyFont="1" applyFill="1" applyBorder="1" applyAlignment="1" applyProtection="1">
      <alignment horizontal="left" vertical="center"/>
    </xf>
    <xf numFmtId="0" fontId="7" fillId="6" borderId="1" xfId="0" applyFont="1" applyFill="1" applyBorder="1" applyAlignment="1" applyProtection="1">
      <alignment horizontal="left" vertical="center"/>
    </xf>
    <xf numFmtId="0" fontId="10" fillId="6" borderId="1" xfId="0" applyFont="1" applyFill="1" applyBorder="1" applyAlignment="1" applyProtection="1">
      <alignment horizontal="left" vertical="center"/>
    </xf>
    <xf numFmtId="0" fontId="10" fillId="6" borderId="5" xfId="0" applyFont="1" applyFill="1" applyBorder="1" applyAlignment="1" applyProtection="1">
      <alignment vertical="center"/>
    </xf>
    <xf numFmtId="0" fontId="0" fillId="6" borderId="5" xfId="0" applyFill="1" applyBorder="1" applyAlignment="1" applyProtection="1">
      <alignment vertical="center"/>
    </xf>
    <xf numFmtId="0" fontId="7" fillId="6" borderId="61" xfId="0" applyFont="1" applyFill="1" applyBorder="1" applyAlignment="1" applyProtection="1">
      <alignment horizontal="left" vertical="center"/>
    </xf>
    <xf numFmtId="0" fontId="7" fillId="6" borderId="70" xfId="0" applyFont="1" applyFill="1" applyBorder="1" applyAlignment="1" applyProtection="1">
      <alignment vertical="center"/>
    </xf>
    <xf numFmtId="0" fontId="7" fillId="6" borderId="52" xfId="0" applyFont="1" applyFill="1" applyBorder="1" applyAlignment="1" applyProtection="1">
      <alignment horizontal="left" vertical="center"/>
    </xf>
    <xf numFmtId="0" fontId="7" fillId="6" borderId="69" xfId="0" applyFont="1" applyFill="1" applyBorder="1" applyAlignment="1" applyProtection="1">
      <alignment vertical="center"/>
    </xf>
    <xf numFmtId="0" fontId="7" fillId="6" borderId="71" xfId="0" applyFont="1" applyFill="1" applyBorder="1" applyAlignment="1" applyProtection="1">
      <alignment horizontal="left" vertical="center"/>
    </xf>
    <xf numFmtId="0" fontId="7" fillId="6" borderId="72" xfId="0" applyFont="1" applyFill="1" applyBorder="1" applyAlignment="1" applyProtection="1">
      <alignment horizontal="left" vertical="center"/>
    </xf>
    <xf numFmtId="0" fontId="7" fillId="6" borderId="73" xfId="0" applyFont="1" applyFill="1" applyBorder="1" applyAlignment="1" applyProtection="1">
      <alignment horizontal="left" vertical="center"/>
    </xf>
    <xf numFmtId="0" fontId="11" fillId="11" borderId="41" xfId="0" applyFont="1" applyFill="1" applyBorder="1" applyAlignment="1" applyProtection="1">
      <alignment horizontal="center" vertical="center"/>
      <protection locked="0"/>
    </xf>
    <xf numFmtId="0" fontId="7" fillId="11" borderId="41" xfId="0" applyFont="1" applyFill="1" applyBorder="1" applyAlignment="1" applyProtection="1">
      <alignment horizontal="center" vertical="center"/>
      <protection locked="0"/>
    </xf>
    <xf numFmtId="0" fontId="11" fillId="11" borderId="72" xfId="0" applyFont="1" applyFill="1" applyBorder="1" applyAlignment="1" applyProtection="1">
      <alignment vertical="center"/>
      <protection locked="0"/>
    </xf>
    <xf numFmtId="0" fontId="0" fillId="6" borderId="61" xfId="0" applyFill="1" applyBorder="1" applyAlignment="1" applyProtection="1">
      <alignment vertical="center"/>
    </xf>
    <xf numFmtId="0" fontId="0" fillId="6" borderId="70" xfId="0" applyFill="1" applyBorder="1" applyAlignment="1" applyProtection="1">
      <alignment vertical="center"/>
    </xf>
    <xf numFmtId="0" fontId="0" fillId="6" borderId="1" xfId="0" applyFill="1" applyBorder="1" applyAlignment="1" applyProtection="1">
      <alignment vertical="center"/>
    </xf>
    <xf numFmtId="0" fontId="0" fillId="6" borderId="4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79" xfId="0" applyFill="1" applyBorder="1" applyAlignment="1" applyProtection="1">
      <alignment vertical="center"/>
    </xf>
    <xf numFmtId="0" fontId="8" fillId="9" borderId="41" xfId="0" applyFont="1" applyFill="1" applyBorder="1" applyAlignment="1" applyProtection="1">
      <alignment horizontal="center" vertical="center"/>
      <protection locked="0"/>
    </xf>
    <xf numFmtId="0" fontId="8" fillId="9" borderId="49" xfId="0" applyFont="1" applyFill="1" applyBorder="1" applyAlignment="1" applyProtection="1">
      <alignment horizontal="center" vertical="center"/>
      <protection locked="0"/>
    </xf>
    <xf numFmtId="0" fontId="2" fillId="6" borderId="0" xfId="0" applyFont="1" applyFill="1" applyBorder="1" applyAlignment="1">
      <alignment vertical="center"/>
    </xf>
    <xf numFmtId="0" fontId="21" fillId="6" borderId="0" xfId="0" applyFont="1" applyFill="1" applyBorder="1" applyAlignment="1">
      <alignment vertical="center"/>
    </xf>
    <xf numFmtId="165" fontId="2" fillId="14" borderId="10" xfId="5" applyFont="1" applyFill="1" applyBorder="1" applyAlignment="1">
      <alignment vertical="center"/>
    </xf>
    <xf numFmtId="165" fontId="22" fillId="14" borderId="10" xfId="5" applyFont="1" applyFill="1" applyBorder="1" applyAlignment="1">
      <alignment vertical="center"/>
    </xf>
    <xf numFmtId="165" fontId="2" fillId="9" borderId="10" xfId="5" applyFont="1" applyFill="1" applyBorder="1" applyAlignment="1">
      <alignment vertical="center"/>
    </xf>
    <xf numFmtId="0" fontId="2" fillId="9" borderId="10" xfId="0" applyFont="1" applyFill="1" applyBorder="1" applyAlignment="1">
      <alignment vertical="center" wrapText="1"/>
    </xf>
    <xf numFmtId="165" fontId="2" fillId="9" borderId="12" xfId="5" applyFont="1" applyFill="1" applyBorder="1" applyAlignment="1">
      <alignment vertical="center"/>
    </xf>
    <xf numFmtId="165" fontId="2" fillId="9" borderId="11" xfId="5" applyFont="1" applyFill="1" applyBorder="1" applyAlignment="1">
      <alignment vertical="center"/>
    </xf>
    <xf numFmtId="165" fontId="2" fillId="9" borderId="22" xfId="5" applyFont="1" applyFill="1" applyBorder="1" applyAlignment="1">
      <alignment vertical="center"/>
    </xf>
    <xf numFmtId="0" fontId="2" fillId="9" borderId="9" xfId="0" applyFont="1" applyFill="1" applyBorder="1" applyAlignment="1">
      <alignment horizontal="center" vertical="center" wrapText="1"/>
    </xf>
    <xf numFmtId="4" fontId="2" fillId="9" borderId="10" xfId="0" applyNumberFormat="1"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2" xfId="0" applyFont="1" applyFill="1" applyBorder="1" applyAlignment="1">
      <alignment horizontal="center" vertical="center" wrapText="1"/>
    </xf>
    <xf numFmtId="4" fontId="2" fillId="9" borderId="10" xfId="0" applyNumberFormat="1" applyFont="1" applyFill="1" applyBorder="1" applyAlignment="1">
      <alignment horizontal="left" vertical="center" wrapText="1"/>
    </xf>
    <xf numFmtId="0" fontId="1" fillId="0" borderId="0" xfId="0" applyFont="1" applyBorder="1" applyAlignment="1">
      <alignment vertical="center" wrapText="1"/>
    </xf>
    <xf numFmtId="0" fontId="34" fillId="3" borderId="61" xfId="0" applyFont="1" applyFill="1" applyBorder="1" applyAlignment="1" applyProtection="1">
      <alignment vertical="center"/>
    </xf>
    <xf numFmtId="0" fontId="34" fillId="3" borderId="26" xfId="0" applyFont="1" applyFill="1" applyBorder="1" applyAlignment="1" applyProtection="1">
      <alignment vertical="center"/>
    </xf>
    <xf numFmtId="0" fontId="17" fillId="3" borderId="35" xfId="0" applyFont="1" applyFill="1" applyBorder="1" applyAlignment="1" applyProtection="1">
      <alignment horizontal="right" vertical="center"/>
    </xf>
    <xf numFmtId="0" fontId="2" fillId="6" borderId="16" xfId="0" applyFont="1" applyFill="1" applyBorder="1" applyAlignment="1">
      <alignment horizontal="center" vertical="center"/>
    </xf>
    <xf numFmtId="0" fontId="2" fillId="6" borderId="11" xfId="0" applyFont="1" applyFill="1" applyBorder="1" applyAlignment="1">
      <alignment horizontal="center" vertical="center" wrapText="1"/>
    </xf>
    <xf numFmtId="165" fontId="2" fillId="8" borderId="11" xfId="5" applyFont="1" applyFill="1" applyBorder="1" applyAlignment="1">
      <alignment vertical="center"/>
    </xf>
    <xf numFmtId="0" fontId="6" fillId="6" borderId="10" xfId="0" applyFont="1" applyFill="1" applyBorder="1" applyAlignment="1">
      <alignment horizontal="center" vertical="center"/>
    </xf>
    <xf numFmtId="0" fontId="0" fillId="6" borderId="10" xfId="0" applyFill="1" applyBorder="1" applyAlignment="1">
      <alignment vertical="center"/>
    </xf>
    <xf numFmtId="0" fontId="2" fillId="6" borderId="10" xfId="0" applyFont="1" applyFill="1" applyBorder="1" applyAlignment="1">
      <alignment horizontal="right" vertical="center"/>
    </xf>
    <xf numFmtId="0" fontId="0" fillId="6" borderId="20" xfId="0" applyFill="1" applyBorder="1" applyAlignment="1">
      <alignment vertical="center"/>
    </xf>
    <xf numFmtId="0" fontId="0" fillId="6" borderId="24" xfId="0" applyFill="1" applyBorder="1" applyAlignment="1">
      <alignment vertical="center"/>
    </xf>
    <xf numFmtId="0" fontId="0" fillId="6" borderId="28" xfId="0" applyFill="1" applyBorder="1" applyAlignment="1">
      <alignment vertical="center"/>
    </xf>
    <xf numFmtId="0" fontId="0" fillId="6" borderId="39" xfId="0" applyFill="1" applyBorder="1" applyAlignment="1">
      <alignment vertical="center"/>
    </xf>
    <xf numFmtId="0" fontId="2" fillId="0" borderId="42" xfId="0" applyFont="1" applyBorder="1" applyAlignment="1">
      <alignment horizontal="center" vertical="center"/>
    </xf>
    <xf numFmtId="0" fontId="2" fillId="6" borderId="80" xfId="0" applyFont="1" applyFill="1" applyBorder="1" applyAlignment="1">
      <alignment horizontal="center" vertical="center"/>
    </xf>
    <xf numFmtId="0" fontId="2" fillId="6" borderId="81" xfId="0" applyFont="1" applyFill="1" applyBorder="1" applyAlignment="1">
      <alignment horizontal="center" vertical="center"/>
    </xf>
    <xf numFmtId="165" fontId="2" fillId="9" borderId="65" xfId="0" applyNumberFormat="1" applyFont="1" applyFill="1" applyBorder="1"/>
    <xf numFmtId="0" fontId="6" fillId="6" borderId="67" xfId="0" applyFont="1" applyFill="1" applyBorder="1" applyAlignment="1">
      <alignment vertical="center" wrapText="1"/>
    </xf>
    <xf numFmtId="0" fontId="2" fillId="6" borderId="16" xfId="0" applyFont="1" applyFill="1" applyBorder="1" applyAlignment="1">
      <alignment vertical="center" wrapText="1"/>
    </xf>
    <xf numFmtId="0" fontId="16" fillId="6" borderId="10" xfId="0" applyFont="1" applyFill="1" applyBorder="1" applyAlignment="1"/>
    <xf numFmtId="2" fontId="1" fillId="6" borderId="10" xfId="0" applyNumberFormat="1" applyFont="1" applyFill="1" applyBorder="1" applyAlignment="1">
      <alignment horizontal="center"/>
    </xf>
    <xf numFmtId="2" fontId="22" fillId="6" borderId="10" xfId="5" applyNumberFormat="1" applyFont="1" applyFill="1" applyBorder="1" applyAlignment="1">
      <alignment horizontal="center" vertical="center"/>
    </xf>
    <xf numFmtId="0" fontId="16" fillId="6" borderId="10" xfId="0" applyFont="1" applyFill="1" applyBorder="1" applyAlignment="1">
      <alignment vertical="center"/>
    </xf>
    <xf numFmtId="0" fontId="3" fillId="6" borderId="2" xfId="0" applyFont="1" applyFill="1" applyBorder="1" applyAlignment="1">
      <alignment vertical="center"/>
    </xf>
    <xf numFmtId="14" fontId="6" fillId="6" borderId="3" xfId="0" applyNumberFormat="1" applyFont="1" applyFill="1" applyBorder="1" applyAlignment="1">
      <alignment horizontal="right" vertical="center"/>
    </xf>
    <xf numFmtId="2" fontId="1" fillId="9" borderId="10" xfId="0" applyNumberFormat="1" applyFont="1" applyFill="1" applyBorder="1" applyAlignment="1">
      <alignment horizontal="center"/>
    </xf>
    <xf numFmtId="2" fontId="1" fillId="9" borderId="10" xfId="0" applyNumberFormat="1" applyFont="1" applyFill="1" applyBorder="1" applyAlignment="1">
      <alignment horizontal="center" vertical="center" wrapText="1"/>
    </xf>
    <xf numFmtId="2" fontId="2" fillId="9" borderId="10" xfId="0" applyNumberFormat="1" applyFont="1" applyFill="1" applyBorder="1" applyAlignment="1">
      <alignment horizontal="center" vertical="center" wrapText="1"/>
    </xf>
    <xf numFmtId="2" fontId="1" fillId="9" borderId="10" xfId="5" applyNumberFormat="1" applyFont="1" applyFill="1" applyBorder="1" applyAlignment="1">
      <alignment vertical="center"/>
    </xf>
    <xf numFmtId="2" fontId="1" fillId="9" borderId="10" xfId="5" applyNumberFormat="1" applyFont="1" applyFill="1" applyBorder="1" applyAlignment="1">
      <alignment horizontal="center" vertical="center"/>
    </xf>
    <xf numFmtId="2" fontId="22" fillId="9" borderId="10" xfId="5" applyNumberFormat="1" applyFont="1" applyFill="1" applyBorder="1" applyAlignment="1">
      <alignment horizontal="center" vertical="center"/>
    </xf>
    <xf numFmtId="2" fontId="1" fillId="9" borderId="11" xfId="5" applyNumberFormat="1" applyFont="1" applyFill="1" applyBorder="1" applyAlignment="1">
      <alignment horizontal="center" vertical="center"/>
    </xf>
    <xf numFmtId="0" fontId="16" fillId="9" borderId="10" xfId="0" applyFont="1" applyFill="1" applyBorder="1" applyAlignment="1">
      <alignment vertical="center"/>
    </xf>
    <xf numFmtId="0" fontId="0" fillId="15" borderId="0" xfId="0" applyFill="1" applyBorder="1"/>
    <xf numFmtId="0" fontId="0" fillId="15" borderId="0" xfId="0" applyFill="1" applyBorder="1" applyAlignment="1">
      <alignment wrapText="1"/>
    </xf>
    <xf numFmtId="0" fontId="2" fillId="15" borderId="56" xfId="0" applyFont="1" applyFill="1" applyBorder="1" applyAlignment="1">
      <alignment horizontal="center" vertical="center"/>
    </xf>
    <xf numFmtId="0" fontId="2" fillId="15" borderId="57" xfId="0" applyFont="1" applyFill="1" applyBorder="1" applyAlignment="1">
      <alignment horizontal="center" vertical="center"/>
    </xf>
    <xf numFmtId="0" fontId="2" fillId="15" borderId="57" xfId="0" applyFont="1" applyFill="1" applyBorder="1" applyAlignment="1">
      <alignment horizontal="center" vertical="center" wrapText="1"/>
    </xf>
    <xf numFmtId="49" fontId="35" fillId="15" borderId="86" xfId="0" applyNumberFormat="1" applyFont="1" applyFill="1" applyBorder="1" applyAlignment="1">
      <alignment horizontal="center" vertical="top" wrapText="1"/>
    </xf>
    <xf numFmtId="10" fontId="35" fillId="15" borderId="86" xfId="0" applyNumberFormat="1" applyFont="1" applyFill="1" applyBorder="1" applyAlignment="1">
      <alignment vertical="top" wrapText="1"/>
    </xf>
    <xf numFmtId="49" fontId="35" fillId="15" borderId="22" xfId="0" applyNumberFormat="1" applyFont="1" applyFill="1" applyBorder="1" applyAlignment="1">
      <alignment horizontal="center" vertical="top" wrapText="1"/>
    </xf>
    <xf numFmtId="4" fontId="35" fillId="15" borderId="22" xfId="0" applyNumberFormat="1" applyFont="1" applyFill="1" applyBorder="1" applyAlignment="1">
      <alignment vertical="top" wrapText="1"/>
    </xf>
    <xf numFmtId="49" fontId="35" fillId="15" borderId="88" xfId="0" applyNumberFormat="1" applyFont="1" applyFill="1" applyBorder="1" applyAlignment="1">
      <alignment horizontal="center" vertical="top" wrapText="1"/>
    </xf>
    <xf numFmtId="49" fontId="36" fillId="15" borderId="37" xfId="0" applyNumberFormat="1" applyFont="1" applyFill="1" applyBorder="1" applyAlignment="1">
      <alignment horizontal="center" vertical="top" wrapText="1"/>
    </xf>
    <xf numFmtId="10" fontId="36" fillId="15" borderId="37" xfId="0" applyNumberFormat="1" applyFont="1" applyFill="1" applyBorder="1" applyAlignment="1">
      <alignment vertical="top" wrapText="1"/>
    </xf>
    <xf numFmtId="49" fontId="36" fillId="15" borderId="89" xfId="0" applyNumberFormat="1" applyFont="1" applyFill="1" applyBorder="1" applyAlignment="1">
      <alignment horizontal="center" vertical="top" wrapText="1"/>
    </xf>
    <xf numFmtId="173" fontId="36" fillId="15" borderId="89" xfId="0" applyNumberFormat="1" applyFont="1" applyFill="1" applyBorder="1" applyAlignment="1">
      <alignment vertical="top" wrapText="1"/>
    </xf>
    <xf numFmtId="0" fontId="0" fillId="15" borderId="0" xfId="0" applyFill="1" applyBorder="1" applyAlignment="1">
      <alignment vertical="center"/>
    </xf>
    <xf numFmtId="0" fontId="0" fillId="15" borderId="0" xfId="0" applyFill="1" applyBorder="1" applyAlignment="1">
      <alignment vertical="center" wrapText="1"/>
    </xf>
    <xf numFmtId="0" fontId="2" fillId="15" borderId="7" xfId="0" applyFont="1" applyFill="1" applyBorder="1" applyAlignment="1">
      <alignment wrapText="1"/>
    </xf>
    <xf numFmtId="0" fontId="2" fillId="15" borderId="8" xfId="0" applyFont="1" applyFill="1" applyBorder="1" applyAlignment="1">
      <alignment wrapText="1"/>
    </xf>
    <xf numFmtId="0" fontId="2" fillId="15" borderId="90" xfId="0" applyFont="1" applyFill="1" applyBorder="1" applyAlignment="1">
      <alignment wrapText="1"/>
    </xf>
    <xf numFmtId="0" fontId="2" fillId="15" borderId="1" xfId="0" applyFont="1" applyFill="1" applyBorder="1" applyAlignment="1">
      <alignment wrapText="1"/>
    </xf>
    <xf numFmtId="0" fontId="0" fillId="0" borderId="28" xfId="0" applyBorder="1" applyAlignment="1">
      <alignment vertical="center"/>
    </xf>
    <xf numFmtId="0" fontId="2" fillId="15" borderId="0" xfId="0" applyFont="1" applyFill="1" applyBorder="1" applyAlignment="1">
      <alignment wrapText="1"/>
    </xf>
    <xf numFmtId="0" fontId="2" fillId="15" borderId="28" xfId="0" applyFont="1" applyFill="1" applyBorder="1" applyAlignment="1">
      <alignment wrapText="1"/>
    </xf>
    <xf numFmtId="0" fontId="0" fillId="0" borderId="24" xfId="0" applyBorder="1" applyAlignment="1">
      <alignment vertical="center"/>
    </xf>
    <xf numFmtId="0" fontId="2" fillId="15" borderId="1" xfId="0" applyFont="1" applyFill="1" applyBorder="1"/>
    <xf numFmtId="0" fontId="37" fillId="0" borderId="24" xfId="0" applyFont="1" applyBorder="1" applyAlignment="1">
      <alignment vertical="center"/>
    </xf>
    <xf numFmtId="0" fontId="1" fillId="15" borderId="1" xfId="0" applyFont="1" applyFill="1" applyBorder="1"/>
    <xf numFmtId="0" fontId="1" fillId="15" borderId="0" xfId="0" applyFont="1" applyFill="1" applyBorder="1"/>
    <xf numFmtId="0" fontId="0" fillId="15" borderId="24" xfId="0" applyFill="1" applyBorder="1"/>
    <xf numFmtId="0" fontId="8" fillId="15" borderId="1" xfId="0" applyFont="1" applyFill="1" applyBorder="1"/>
    <xf numFmtId="0" fontId="8" fillId="15" borderId="0" xfId="0" applyFont="1" applyFill="1" applyBorder="1" applyAlignment="1">
      <alignment wrapText="1"/>
    </xf>
    <xf numFmtId="0" fontId="2" fillId="15" borderId="0" xfId="0" applyFont="1" applyFill="1" applyBorder="1" applyAlignment="1">
      <alignment horizontal="right"/>
    </xf>
    <xf numFmtId="0" fontId="37" fillId="0" borderId="26" xfId="0" applyFont="1" applyBorder="1" applyAlignment="1">
      <alignment horizontal="center" vertical="center"/>
    </xf>
    <xf numFmtId="0" fontId="0" fillId="0" borderId="28" xfId="0" applyBorder="1" applyAlignment="1">
      <alignment horizontal="center" vertical="center"/>
    </xf>
    <xf numFmtId="165" fontId="5" fillId="9" borderId="10" xfId="5" applyFont="1" applyFill="1" applyBorder="1" applyAlignment="1">
      <alignment vertical="center"/>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7"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0" fontId="2" fillId="15" borderId="62" xfId="0" applyFont="1" applyFill="1" applyBorder="1" applyAlignment="1">
      <alignment horizontal="center" vertical="center"/>
    </xf>
    <xf numFmtId="10" fontId="35" fillId="15" borderId="95" xfId="0" applyNumberFormat="1" applyFont="1" applyFill="1" applyBorder="1" applyAlignment="1">
      <alignment vertical="top" wrapText="1"/>
    </xf>
    <xf numFmtId="4" fontId="35" fillId="15" borderId="76" xfId="0" applyNumberFormat="1" applyFont="1" applyFill="1" applyBorder="1" applyAlignment="1">
      <alignment vertical="top" wrapText="1"/>
    </xf>
    <xf numFmtId="10" fontId="36" fillId="15" borderId="96" xfId="0" applyNumberFormat="1" applyFont="1" applyFill="1" applyBorder="1" applyAlignment="1">
      <alignment vertical="top" wrapText="1"/>
    </xf>
    <xf numFmtId="173" fontId="36" fillId="15" borderId="97" xfId="0" applyNumberFormat="1" applyFont="1" applyFill="1" applyBorder="1" applyAlignment="1">
      <alignment vertical="top" wrapText="1"/>
    </xf>
    <xf numFmtId="0" fontId="0" fillId="15" borderId="1" xfId="0" applyFill="1" applyBorder="1" applyAlignment="1">
      <alignment vertical="center"/>
    </xf>
    <xf numFmtId="0" fontId="0" fillId="15" borderId="5" xfId="0" applyFill="1" applyBorder="1" applyAlignment="1">
      <alignment vertical="center"/>
    </xf>
    <xf numFmtId="0" fontId="7" fillId="15" borderId="40" xfId="0" applyFont="1" applyFill="1" applyBorder="1"/>
    <xf numFmtId="0" fontId="37" fillId="0" borderId="65" xfId="0" applyFont="1" applyBorder="1" applyAlignment="1">
      <alignment horizontal="center" vertical="center"/>
    </xf>
    <xf numFmtId="0" fontId="7" fillId="15" borderId="6" xfId="0" applyFont="1" applyFill="1" applyBorder="1" applyAlignment="1">
      <alignment wrapText="1"/>
    </xf>
    <xf numFmtId="0" fontId="0" fillId="15" borderId="6" xfId="0" applyFill="1" applyBorder="1"/>
    <xf numFmtId="0" fontId="0" fillId="15" borderId="60" xfId="0" applyFill="1" applyBorder="1"/>
    <xf numFmtId="0" fontId="0" fillId="0" borderId="7" xfId="0" applyBorder="1" applyAlignment="1">
      <alignment vertical="center"/>
    </xf>
    <xf numFmtId="0" fontId="0" fillId="15" borderId="8" xfId="0" applyFill="1" applyBorder="1" applyAlignment="1">
      <alignment vertical="center"/>
    </xf>
    <xf numFmtId="0" fontId="0" fillId="15" borderId="8" xfId="0" applyFill="1" applyBorder="1" applyAlignment="1">
      <alignment vertical="center" wrapText="1"/>
    </xf>
    <xf numFmtId="0" fontId="0" fillId="15" borderId="18" xfId="0" applyFill="1" applyBorder="1" applyAlignment="1">
      <alignment vertical="center"/>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0" fontId="7" fillId="6" borderId="31" xfId="0" applyNumberFormat="1" applyFont="1" applyFill="1" applyBorder="1" applyAlignment="1" applyProtection="1">
      <alignment horizontal="center" vertical="center"/>
      <protection locked="0"/>
    </xf>
    <xf numFmtId="0" fontId="11" fillId="6" borderId="38" xfId="0" applyNumberFormat="1" applyFont="1" applyFill="1" applyBorder="1" applyAlignment="1" applyProtection="1">
      <alignment horizontal="center" vertical="center"/>
      <protection locked="0"/>
    </xf>
    <xf numFmtId="49" fontId="7" fillId="11" borderId="31" xfId="0" applyNumberFormat="1" applyFont="1" applyFill="1" applyBorder="1" applyAlignment="1" applyProtection="1">
      <alignment horizontal="center" vertical="center"/>
      <protection locked="0"/>
    </xf>
    <xf numFmtId="49" fontId="11" fillId="11" borderId="38" xfId="0" applyNumberFormat="1" applyFont="1" applyFill="1" applyBorder="1" applyAlignment="1" applyProtection="1">
      <alignment horizontal="center" vertical="center"/>
      <protection locked="0"/>
    </xf>
    <xf numFmtId="0" fontId="1" fillId="11" borderId="31" xfId="0" applyFont="1" applyFill="1" applyBorder="1" applyAlignment="1" applyProtection="1">
      <alignment horizontal="left" vertical="center" wrapText="1"/>
      <protection locked="0"/>
    </xf>
    <xf numFmtId="0" fontId="1" fillId="11" borderId="32" xfId="0" applyFont="1" applyFill="1" applyBorder="1" applyAlignment="1" applyProtection="1">
      <alignment horizontal="left" vertical="center" wrapText="1"/>
      <protection locked="0"/>
    </xf>
    <xf numFmtId="0" fontId="1" fillId="11" borderId="38" xfId="0" applyFont="1" applyFill="1" applyBorder="1" applyAlignment="1" applyProtection="1">
      <alignment horizontal="left" vertical="center" wrapText="1"/>
      <protection locked="0"/>
    </xf>
    <xf numFmtId="0" fontId="32" fillId="11" borderId="31" xfId="0" applyFont="1" applyFill="1" applyBorder="1" applyAlignment="1" applyProtection="1">
      <alignment horizontal="center" vertical="center"/>
      <protection locked="0"/>
    </xf>
    <xf numFmtId="0" fontId="32" fillId="11" borderId="38" xfId="0" applyFont="1" applyFill="1" applyBorder="1" applyAlignment="1" applyProtection="1">
      <alignment horizontal="center" vertical="center"/>
      <protection locked="0"/>
    </xf>
    <xf numFmtId="4" fontId="11" fillId="11" borderId="31" xfId="0" applyNumberFormat="1" applyFont="1" applyFill="1" applyBorder="1" applyAlignment="1" applyProtection="1">
      <alignment horizontal="right" vertical="center"/>
      <protection locked="0"/>
    </xf>
    <xf numFmtId="4" fontId="11" fillId="11" borderId="32" xfId="0" applyNumberFormat="1" applyFont="1" applyFill="1" applyBorder="1" applyAlignment="1" applyProtection="1">
      <alignment horizontal="right" vertical="center"/>
      <protection locked="0"/>
    </xf>
    <xf numFmtId="4" fontId="11" fillId="11" borderId="38" xfId="0" applyNumberFormat="1" applyFont="1" applyFill="1" applyBorder="1" applyAlignment="1" applyProtection="1">
      <alignment horizontal="right" vertical="center"/>
      <protection locked="0"/>
    </xf>
    <xf numFmtId="4" fontId="18" fillId="6" borderId="31" xfId="5" applyNumberFormat="1" applyFont="1" applyFill="1" applyBorder="1" applyAlignment="1" applyProtection="1">
      <alignment horizontal="right" vertical="center"/>
      <protection locked="0"/>
    </xf>
    <xf numFmtId="4" fontId="18" fillId="6" borderId="32" xfId="5" applyNumberFormat="1" applyFont="1" applyFill="1" applyBorder="1" applyAlignment="1" applyProtection="1">
      <alignment horizontal="right" vertical="center"/>
      <protection locked="0"/>
    </xf>
    <xf numFmtId="4" fontId="7" fillId="0" borderId="31" xfId="5" applyNumberFormat="1" applyFont="1" applyFill="1" applyBorder="1" applyAlignment="1" applyProtection="1">
      <alignment horizontal="right" vertical="center"/>
    </xf>
    <xf numFmtId="4" fontId="7" fillId="0" borderId="32" xfId="5" applyNumberFormat="1" applyFont="1" applyFill="1" applyBorder="1" applyAlignment="1" applyProtection="1">
      <alignment horizontal="right" vertical="center"/>
    </xf>
    <xf numFmtId="4" fontId="7" fillId="0" borderId="77" xfId="5" applyNumberFormat="1" applyFont="1" applyFill="1" applyBorder="1" applyAlignment="1" applyProtection="1">
      <alignment horizontal="right" vertical="center"/>
    </xf>
    <xf numFmtId="4" fontId="11" fillId="5" borderId="72" xfId="5" applyNumberFormat="1" applyFont="1" applyFill="1" applyBorder="1" applyAlignment="1" applyProtection="1">
      <alignment horizontal="right" vertical="center"/>
    </xf>
    <xf numFmtId="4" fontId="11" fillId="5" borderId="32" xfId="5" applyNumberFormat="1" applyFont="1" applyFill="1" applyBorder="1" applyAlignment="1" applyProtection="1">
      <alignment horizontal="right" vertical="center"/>
    </xf>
    <xf numFmtId="4" fontId="11" fillId="5" borderId="38" xfId="5" applyNumberFormat="1" applyFont="1" applyFill="1" applyBorder="1" applyAlignment="1" applyProtection="1">
      <alignment horizontal="right" vertical="center"/>
    </xf>
    <xf numFmtId="4" fontId="19" fillId="5" borderId="22" xfId="5" applyNumberFormat="1" applyFont="1" applyFill="1" applyBorder="1" applyAlignment="1" applyProtection="1">
      <alignment horizontal="right" vertical="center"/>
    </xf>
    <xf numFmtId="4" fontId="19" fillId="5" borderId="76" xfId="5" applyNumberFormat="1" applyFont="1" applyFill="1" applyBorder="1" applyAlignment="1" applyProtection="1">
      <alignment horizontal="right" vertical="center"/>
    </xf>
    <xf numFmtId="0" fontId="11" fillId="9" borderId="31" xfId="0" applyNumberFormat="1" applyFont="1" applyFill="1" applyBorder="1" applyAlignment="1" applyProtection="1">
      <alignment horizontal="center" vertical="center"/>
      <protection locked="0"/>
    </xf>
    <xf numFmtId="0" fontId="11" fillId="9" borderId="38" xfId="0" applyNumberFormat="1" applyFont="1" applyFill="1" applyBorder="1" applyAlignment="1" applyProtection="1">
      <alignment horizontal="center" vertical="center"/>
      <protection locked="0"/>
    </xf>
    <xf numFmtId="49" fontId="11" fillId="9" borderId="31" xfId="0" applyNumberFormat="1" applyFont="1" applyFill="1" applyBorder="1" applyAlignment="1" applyProtection="1">
      <alignment horizontal="center" vertical="center"/>
      <protection locked="0"/>
    </xf>
    <xf numFmtId="49" fontId="11" fillId="9" borderId="38" xfId="0" applyNumberFormat="1" applyFont="1" applyFill="1" applyBorder="1" applyAlignment="1" applyProtection="1">
      <alignment horizontal="center" vertical="center"/>
      <protection locked="0"/>
    </xf>
    <xf numFmtId="0" fontId="2" fillId="9" borderId="31" xfId="0" applyFont="1" applyFill="1" applyBorder="1" applyAlignment="1" applyProtection="1">
      <alignment horizontal="left" vertical="center" wrapText="1"/>
      <protection locked="0"/>
    </xf>
    <xf numFmtId="0" fontId="2" fillId="9" borderId="32" xfId="0" applyFont="1" applyFill="1" applyBorder="1" applyAlignment="1" applyProtection="1">
      <alignment horizontal="left" vertical="center" wrapText="1"/>
      <protection locked="0"/>
    </xf>
    <xf numFmtId="0" fontId="2" fillId="9" borderId="38" xfId="0" applyFont="1" applyFill="1" applyBorder="1" applyAlignment="1" applyProtection="1">
      <alignment horizontal="left" vertical="center" wrapText="1"/>
      <protection locked="0"/>
    </xf>
    <xf numFmtId="0" fontId="11" fillId="9" borderId="31" xfId="0" applyFont="1" applyFill="1" applyBorder="1" applyAlignment="1" applyProtection="1">
      <alignment horizontal="center" vertical="center"/>
      <protection locked="0"/>
    </xf>
    <xf numFmtId="0" fontId="11" fillId="9" borderId="38" xfId="0" applyFont="1" applyFill="1" applyBorder="1" applyAlignment="1" applyProtection="1">
      <alignment horizontal="center" vertical="center"/>
      <protection locked="0"/>
    </xf>
    <xf numFmtId="4" fontId="11" fillId="9" borderId="31" xfId="0" applyNumberFormat="1" applyFont="1" applyFill="1" applyBorder="1" applyAlignment="1" applyProtection="1">
      <alignment horizontal="right" vertical="center"/>
      <protection locked="0"/>
    </xf>
    <xf numFmtId="4" fontId="11" fillId="9" borderId="32" xfId="0" applyNumberFormat="1" applyFont="1" applyFill="1" applyBorder="1" applyAlignment="1" applyProtection="1">
      <alignment horizontal="right" vertical="center"/>
      <protection locked="0"/>
    </xf>
    <xf numFmtId="4" fontId="11" fillId="9" borderId="38" xfId="0" applyNumberFormat="1" applyFont="1" applyFill="1" applyBorder="1" applyAlignment="1" applyProtection="1">
      <alignment horizontal="right" vertical="center"/>
      <protection locked="0"/>
    </xf>
    <xf numFmtId="4" fontId="18" fillId="9" borderId="31" xfId="5" applyNumberFormat="1" applyFont="1" applyFill="1" applyBorder="1" applyAlignment="1" applyProtection="1">
      <alignment horizontal="right" vertical="center"/>
      <protection locked="0"/>
    </xf>
    <xf numFmtId="4" fontId="18" fillId="9" borderId="32" xfId="5" applyNumberFormat="1" applyFont="1" applyFill="1" applyBorder="1" applyAlignment="1" applyProtection="1">
      <alignment horizontal="right" vertical="center"/>
      <protection locked="0"/>
    </xf>
    <xf numFmtId="4" fontId="18" fillId="9" borderId="38" xfId="5" applyNumberFormat="1" applyFont="1" applyFill="1" applyBorder="1" applyAlignment="1" applyProtection="1">
      <alignment horizontal="right" vertical="center"/>
      <protection locked="0"/>
    </xf>
    <xf numFmtId="4" fontId="7" fillId="9" borderId="43" xfId="5" applyNumberFormat="1" applyFont="1" applyFill="1" applyBorder="1" applyAlignment="1" applyProtection="1">
      <alignment horizontal="right" vertical="center"/>
    </xf>
    <xf numFmtId="4" fontId="7" fillId="9" borderId="44" xfId="5" applyNumberFormat="1" applyFont="1" applyFill="1" applyBorder="1" applyAlignment="1" applyProtection="1">
      <alignment horizontal="right" vertical="center"/>
    </xf>
    <xf numFmtId="4" fontId="7" fillId="9" borderId="45" xfId="5" applyNumberFormat="1" applyFont="1" applyFill="1" applyBorder="1" applyAlignment="1" applyProtection="1">
      <alignment horizontal="right" vertical="center"/>
    </xf>
    <xf numFmtId="4" fontId="11" fillId="9" borderId="41" xfId="5" applyNumberFormat="1" applyFont="1" applyFill="1" applyBorder="1" applyAlignment="1" applyProtection="1">
      <alignment horizontal="right" vertical="center"/>
    </xf>
    <xf numFmtId="4" fontId="11" fillId="9" borderId="22" xfId="5" applyNumberFormat="1" applyFont="1" applyFill="1" applyBorder="1" applyAlignment="1" applyProtection="1">
      <alignment horizontal="right" vertical="center"/>
    </xf>
    <xf numFmtId="4" fontId="6" fillId="9" borderId="22" xfId="5" applyNumberFormat="1" applyFont="1" applyFill="1" applyBorder="1" applyAlignment="1" applyProtection="1">
      <alignment horizontal="right" vertical="center"/>
    </xf>
    <xf numFmtId="4" fontId="6" fillId="9" borderId="76" xfId="5" applyNumberFormat="1" applyFont="1" applyFill="1" applyBorder="1" applyAlignment="1" applyProtection="1">
      <alignment horizontal="right" vertical="center"/>
    </xf>
    <xf numFmtId="0" fontId="7" fillId="6" borderId="38" xfId="0" applyNumberFormat="1" applyFont="1" applyFill="1" applyBorder="1" applyAlignment="1" applyProtection="1">
      <alignment horizontal="center" vertical="center"/>
      <protection locked="0"/>
    </xf>
    <xf numFmtId="4" fontId="18" fillId="6" borderId="38" xfId="5" applyNumberFormat="1" applyFont="1" applyFill="1" applyBorder="1" applyAlignment="1" applyProtection="1">
      <alignment horizontal="right" vertical="center"/>
      <protection locked="0"/>
    </xf>
    <xf numFmtId="4" fontId="19" fillId="5" borderId="31" xfId="5" applyNumberFormat="1" applyFont="1" applyFill="1" applyBorder="1" applyAlignment="1" applyProtection="1">
      <alignment horizontal="right" vertical="center"/>
    </xf>
    <xf numFmtId="4" fontId="19" fillId="5" borderId="32" xfId="5" applyNumberFormat="1" applyFont="1" applyFill="1" applyBorder="1" applyAlignment="1" applyProtection="1">
      <alignment horizontal="right" vertical="center"/>
    </xf>
    <xf numFmtId="4" fontId="19" fillId="5" borderId="77" xfId="5" applyNumberFormat="1" applyFont="1" applyFill="1" applyBorder="1" applyAlignment="1" applyProtection="1">
      <alignment horizontal="right" vertical="center"/>
    </xf>
    <xf numFmtId="4" fontId="7" fillId="9" borderId="31" xfId="5" applyNumberFormat="1" applyFont="1" applyFill="1" applyBorder="1" applyAlignment="1" applyProtection="1">
      <alignment horizontal="right" vertical="center"/>
    </xf>
    <xf numFmtId="4" fontId="7" fillId="9" borderId="32" xfId="5" applyNumberFormat="1" applyFont="1" applyFill="1" applyBorder="1" applyAlignment="1" applyProtection="1">
      <alignment horizontal="right" vertical="center"/>
    </xf>
    <xf numFmtId="4" fontId="7" fillId="9" borderId="77" xfId="5" applyNumberFormat="1" applyFont="1" applyFill="1" applyBorder="1" applyAlignment="1" applyProtection="1">
      <alignment horizontal="right" vertical="center"/>
    </xf>
    <xf numFmtId="4" fontId="11" fillId="9" borderId="72" xfId="5" applyNumberFormat="1" applyFont="1" applyFill="1" applyBorder="1" applyAlignment="1" applyProtection="1">
      <alignment horizontal="right" vertical="center"/>
    </xf>
    <xf numFmtId="4" fontId="11" fillId="9" borderId="32" xfId="5" applyNumberFormat="1" applyFont="1" applyFill="1" applyBorder="1" applyAlignment="1" applyProtection="1">
      <alignment horizontal="right" vertical="center"/>
    </xf>
    <xf numFmtId="4" fontId="11" fillId="9" borderId="38" xfId="5" applyNumberFormat="1" applyFont="1" applyFill="1" applyBorder="1" applyAlignment="1" applyProtection="1">
      <alignment horizontal="right" vertical="center"/>
    </xf>
    <xf numFmtId="4" fontId="6" fillId="9" borderId="31" xfId="5" applyNumberFormat="1" applyFont="1" applyFill="1" applyBorder="1" applyAlignment="1" applyProtection="1">
      <alignment horizontal="right" vertical="center"/>
    </xf>
    <xf numFmtId="4" fontId="6" fillId="9" borderId="32" xfId="5" applyNumberFormat="1" applyFont="1" applyFill="1" applyBorder="1" applyAlignment="1" applyProtection="1">
      <alignment horizontal="right" vertical="center"/>
    </xf>
    <xf numFmtId="4" fontId="6" fillId="9" borderId="77" xfId="5" applyNumberFormat="1" applyFont="1" applyFill="1" applyBorder="1" applyAlignment="1" applyProtection="1">
      <alignment horizontal="right" vertical="center"/>
    </xf>
    <xf numFmtId="0" fontId="7" fillId="11" borderId="31" xfId="0" applyNumberFormat="1" applyFont="1" applyFill="1" applyBorder="1" applyAlignment="1" applyProtection="1">
      <alignment horizontal="center" vertical="center"/>
      <protection locked="0"/>
    </xf>
    <xf numFmtId="0" fontId="7" fillId="11" borderId="38" xfId="0" applyNumberFormat="1" applyFont="1" applyFill="1" applyBorder="1" applyAlignment="1" applyProtection="1">
      <alignment horizontal="center" vertical="center"/>
      <protection locked="0"/>
    </xf>
    <xf numFmtId="4" fontId="11" fillId="6" borderId="31" xfId="0" applyNumberFormat="1" applyFont="1" applyFill="1" applyBorder="1" applyAlignment="1" applyProtection="1">
      <alignment horizontal="right" vertical="center"/>
      <protection locked="0"/>
    </xf>
    <xf numFmtId="4" fontId="11" fillId="6" borderId="32" xfId="0" applyNumberFormat="1" applyFont="1" applyFill="1" applyBorder="1" applyAlignment="1" applyProtection="1">
      <alignment horizontal="right" vertical="center"/>
      <protection locked="0"/>
    </xf>
    <xf numFmtId="4" fontId="11" fillId="6" borderId="38" xfId="0" applyNumberFormat="1" applyFont="1" applyFill="1" applyBorder="1" applyAlignment="1" applyProtection="1">
      <alignment horizontal="right" vertical="center"/>
      <protection locked="0"/>
    </xf>
    <xf numFmtId="4" fontId="18" fillId="0" borderId="31" xfId="5" applyNumberFormat="1" applyFont="1" applyFill="1" applyBorder="1" applyAlignment="1" applyProtection="1">
      <alignment horizontal="right" vertical="center" wrapText="1"/>
      <protection locked="0"/>
    </xf>
    <xf numFmtId="4" fontId="18" fillId="0" borderId="32" xfId="5" applyNumberFormat="1" applyFont="1" applyFill="1" applyBorder="1" applyAlignment="1" applyProtection="1">
      <alignment horizontal="right" vertical="center"/>
      <protection locked="0"/>
    </xf>
    <xf numFmtId="4" fontId="7" fillId="0" borderId="43" xfId="5" applyNumberFormat="1" applyFont="1" applyFill="1" applyBorder="1" applyAlignment="1" applyProtection="1">
      <alignment horizontal="right" vertical="center"/>
    </xf>
    <xf numFmtId="4" fontId="7" fillId="0" borderId="44" xfId="5" applyNumberFormat="1" applyFont="1" applyFill="1" applyBorder="1" applyAlignment="1" applyProtection="1">
      <alignment horizontal="right" vertical="center"/>
    </xf>
    <xf numFmtId="4" fontId="7" fillId="0" borderId="45" xfId="5" applyNumberFormat="1" applyFont="1" applyFill="1" applyBorder="1" applyAlignment="1" applyProtection="1">
      <alignment horizontal="right" vertical="center"/>
    </xf>
    <xf numFmtId="4" fontId="11" fillId="5" borderId="41" xfId="5" applyNumberFormat="1" applyFont="1" applyFill="1" applyBorder="1" applyAlignment="1" applyProtection="1">
      <alignment horizontal="right" vertical="center"/>
    </xf>
    <xf numFmtId="4" fontId="11" fillId="5" borderId="22" xfId="5" applyNumberFormat="1" applyFont="1" applyFill="1" applyBorder="1" applyAlignment="1" applyProtection="1">
      <alignment horizontal="right" vertical="center"/>
    </xf>
    <xf numFmtId="0" fontId="7" fillId="11" borderId="31" xfId="0" applyNumberFormat="1" applyFont="1" applyFill="1" applyBorder="1" applyAlignment="1" applyProtection="1">
      <alignment horizontal="center" vertical="center" wrapText="1"/>
      <protection locked="0"/>
    </xf>
    <xf numFmtId="0" fontId="11" fillId="11" borderId="38" xfId="0" applyNumberFormat="1" applyFont="1" applyFill="1" applyBorder="1" applyAlignment="1" applyProtection="1">
      <alignment horizontal="center" vertical="center"/>
      <protection locked="0"/>
    </xf>
    <xf numFmtId="0" fontId="11" fillId="11" borderId="31" xfId="0" applyNumberFormat="1" applyFont="1" applyFill="1" applyBorder="1" applyAlignment="1" applyProtection="1">
      <alignment horizontal="center" vertical="center"/>
      <protection locked="0"/>
    </xf>
    <xf numFmtId="49" fontId="11" fillId="11" borderId="31" xfId="0" applyNumberFormat="1" applyFont="1" applyFill="1" applyBorder="1" applyAlignment="1" applyProtection="1">
      <alignment horizontal="center" vertical="center"/>
      <protection locked="0"/>
    </xf>
    <xf numFmtId="0" fontId="2" fillId="11" borderId="31" xfId="0" applyFont="1" applyFill="1" applyBorder="1" applyAlignment="1" applyProtection="1">
      <alignment horizontal="left" vertical="center" wrapText="1"/>
      <protection locked="0"/>
    </xf>
    <xf numFmtId="0" fontId="2" fillId="11" borderId="32" xfId="0" applyFont="1" applyFill="1" applyBorder="1" applyAlignment="1" applyProtection="1">
      <alignment horizontal="left" vertical="center" wrapText="1"/>
      <protection locked="0"/>
    </xf>
    <xf numFmtId="0" fontId="2" fillId="11" borderId="38" xfId="0" applyFont="1" applyFill="1" applyBorder="1" applyAlignment="1" applyProtection="1">
      <alignment horizontal="left" vertical="center" wrapText="1"/>
      <protection locked="0"/>
    </xf>
    <xf numFmtId="0" fontId="11" fillId="11" borderId="31" xfId="0" applyFont="1" applyFill="1" applyBorder="1" applyAlignment="1" applyProtection="1">
      <alignment horizontal="center" vertical="center"/>
      <protection locked="0"/>
    </xf>
    <xf numFmtId="0" fontId="11" fillId="11" borderId="38" xfId="0" applyFont="1" applyFill="1" applyBorder="1" applyAlignment="1" applyProtection="1">
      <alignment horizontal="center" vertical="center"/>
      <protection locked="0"/>
    </xf>
    <xf numFmtId="4" fontId="18" fillId="0" borderId="31"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7" fillId="0" borderId="0" xfId="5" applyNumberFormat="1" applyFont="1" applyFill="1" applyBorder="1" applyAlignment="1" applyProtection="1">
      <alignment horizontal="center" vertical="center"/>
      <protection locked="0"/>
    </xf>
    <xf numFmtId="4" fontId="7" fillId="0" borderId="0" xfId="5" applyNumberFormat="1" applyFont="1" applyFill="1" applyBorder="1" applyAlignment="1" applyProtection="1">
      <alignment horizontal="right" vertical="center"/>
      <protection locked="0"/>
    </xf>
    <xf numFmtId="165" fontId="7" fillId="0" borderId="0" xfId="5" applyFont="1" applyFill="1" applyBorder="1" applyAlignment="1" applyProtection="1">
      <alignment horizontal="right" vertical="center"/>
      <protection locked="0"/>
    </xf>
    <xf numFmtId="0" fontId="17" fillId="4" borderId="52" xfId="0" applyFont="1" applyFill="1" applyBorder="1" applyAlignment="1" applyProtection="1">
      <alignment horizontal="left" vertical="center"/>
      <protection locked="0"/>
    </xf>
    <xf numFmtId="0" fontId="17" fillId="4" borderId="28" xfId="0" applyFont="1" applyFill="1" applyBorder="1" applyAlignment="1" applyProtection="1">
      <alignment horizontal="left" vertical="center"/>
      <protection locked="0"/>
    </xf>
    <xf numFmtId="0" fontId="17" fillId="4" borderId="36" xfId="0" applyFont="1" applyFill="1" applyBorder="1" applyAlignment="1" applyProtection="1">
      <alignment horizontal="left" vertical="center"/>
      <protection locked="0"/>
    </xf>
    <xf numFmtId="168" fontId="17" fillId="4" borderId="27" xfId="0" applyNumberFormat="1" applyFont="1" applyFill="1" applyBorder="1" applyAlignment="1" applyProtection="1">
      <alignment horizontal="left" vertical="center"/>
      <protection locked="0"/>
    </xf>
    <xf numFmtId="168" fontId="17" fillId="4" borderId="28" xfId="0" applyNumberFormat="1" applyFont="1" applyFill="1" applyBorder="1" applyAlignment="1" applyProtection="1">
      <alignment horizontal="left" vertical="center"/>
      <protection locked="0"/>
    </xf>
    <xf numFmtId="168" fontId="17" fillId="4" borderId="36" xfId="0" applyNumberFormat="1" applyFont="1" applyFill="1" applyBorder="1" applyAlignment="1" applyProtection="1">
      <alignment horizontal="left" vertical="center"/>
      <protection locked="0"/>
    </xf>
    <xf numFmtId="168" fontId="21" fillId="9" borderId="27" xfId="0" applyNumberFormat="1" applyFont="1" applyFill="1" applyBorder="1" applyAlignment="1" applyProtection="1">
      <alignment horizontal="left" vertical="center"/>
      <protection locked="0"/>
    </xf>
    <xf numFmtId="168" fontId="21" fillId="9" borderId="28" xfId="0" applyNumberFormat="1" applyFont="1" applyFill="1" applyBorder="1" applyAlignment="1" applyProtection="1">
      <alignment horizontal="left" vertical="center"/>
      <protection locked="0"/>
    </xf>
    <xf numFmtId="168" fontId="21" fillId="9" borderId="69" xfId="0" applyNumberFormat="1" applyFont="1" applyFill="1" applyBorder="1" applyAlignment="1" applyProtection="1">
      <alignment horizontal="left" vertical="center"/>
      <protection locked="0"/>
    </xf>
    <xf numFmtId="0" fontId="8" fillId="3" borderId="25"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21" fillId="3" borderId="54" xfId="0" applyFont="1" applyFill="1" applyBorder="1" applyAlignment="1" applyProtection="1">
      <alignment horizontal="right" vertical="center"/>
    </xf>
    <xf numFmtId="0" fontId="21" fillId="3" borderId="26" xfId="0" applyFont="1" applyFill="1" applyBorder="1" applyAlignment="1" applyProtection="1">
      <alignment horizontal="right" vertical="center"/>
    </xf>
    <xf numFmtId="0" fontId="21" fillId="3" borderId="35" xfId="0" applyFont="1" applyFill="1" applyBorder="1" applyAlignment="1" applyProtection="1">
      <alignment horizontal="right" vertical="center"/>
    </xf>
    <xf numFmtId="0" fontId="21" fillId="3" borderId="55" xfId="0" applyFont="1" applyFill="1" applyBorder="1" applyAlignment="1" applyProtection="1">
      <alignment horizontal="right" vertical="center"/>
    </xf>
    <xf numFmtId="0" fontId="21" fillId="3" borderId="28" xfId="0" applyFont="1" applyFill="1" applyBorder="1" applyAlignment="1" applyProtection="1">
      <alignment horizontal="right" vertical="center"/>
    </xf>
    <xf numFmtId="0" fontId="21" fillId="3" borderId="36" xfId="0" applyFont="1" applyFill="1" applyBorder="1" applyAlignment="1" applyProtection="1">
      <alignment horizontal="right" vertical="center"/>
    </xf>
    <xf numFmtId="10" fontId="21" fillId="5" borderId="25" xfId="3" applyNumberFormat="1" applyFont="1" applyFill="1" applyBorder="1" applyAlignment="1" applyProtection="1">
      <alignment horizontal="center" vertical="center"/>
    </xf>
    <xf numFmtId="10" fontId="21" fillId="5" borderId="26" xfId="3" applyNumberFormat="1" applyFont="1" applyFill="1" applyBorder="1" applyAlignment="1" applyProtection="1">
      <alignment horizontal="center" vertical="center"/>
    </xf>
    <xf numFmtId="10" fontId="21" fillId="5" borderId="70" xfId="3" applyNumberFormat="1" applyFont="1" applyFill="1" applyBorder="1" applyAlignment="1" applyProtection="1">
      <alignment horizontal="center" vertical="center"/>
    </xf>
    <xf numFmtId="10" fontId="21" fillId="5" borderId="27" xfId="3" applyNumberFormat="1" applyFont="1" applyFill="1" applyBorder="1" applyAlignment="1" applyProtection="1">
      <alignment horizontal="center" vertical="center"/>
    </xf>
    <xf numFmtId="10" fontId="21" fillId="5" borderId="28" xfId="3" applyNumberFormat="1" applyFont="1" applyFill="1" applyBorder="1" applyAlignment="1" applyProtection="1">
      <alignment horizontal="center" vertical="center"/>
    </xf>
    <xf numFmtId="10" fontId="21" fillId="5" borderId="69" xfId="3" applyNumberFormat="1" applyFont="1" applyFill="1" applyBorder="1" applyAlignment="1" applyProtection="1">
      <alignment horizontal="center" vertical="center"/>
    </xf>
    <xf numFmtId="10" fontId="7" fillId="6" borderId="30" xfId="0" applyNumberFormat="1" applyFont="1" applyFill="1" applyBorder="1" applyAlignment="1" applyProtection="1">
      <alignment horizontal="center" vertical="center"/>
    </xf>
    <xf numFmtId="0" fontId="8" fillId="3" borderId="68" xfId="0" applyFont="1" applyFill="1" applyBorder="1" applyAlignment="1" applyProtection="1">
      <alignment horizontal="center" vertical="center" textRotation="90"/>
    </xf>
    <xf numFmtId="0" fontId="8" fillId="3" borderId="74" xfId="0" applyFont="1" applyFill="1" applyBorder="1" applyAlignment="1" applyProtection="1">
      <alignment horizontal="center" vertical="center" textRotation="90"/>
    </xf>
    <xf numFmtId="0" fontId="8" fillId="3" borderId="75" xfId="0" applyFont="1" applyFill="1" applyBorder="1" applyAlignment="1" applyProtection="1">
      <alignment horizontal="center" vertical="center" textRotation="90"/>
    </xf>
    <xf numFmtId="0" fontId="8" fillId="3" borderId="35" xfId="0" applyFont="1" applyFill="1" applyBorder="1" applyAlignment="1" applyProtection="1">
      <alignment horizontal="center" vertical="center"/>
    </xf>
    <xf numFmtId="0" fontId="8" fillId="3" borderId="13" xfId="0" applyFont="1" applyFill="1" applyBorder="1" applyAlignment="1" applyProtection="1">
      <alignment horizontal="center" vertical="center"/>
    </xf>
    <xf numFmtId="0" fontId="8" fillId="3" borderId="0" xfId="0" applyFont="1" applyFill="1" applyBorder="1" applyAlignment="1" applyProtection="1">
      <alignment horizontal="center" vertical="center"/>
    </xf>
    <xf numFmtId="0" fontId="8" fillId="3" borderId="24" xfId="0" applyFont="1" applyFill="1" applyBorder="1" applyAlignment="1" applyProtection="1">
      <alignment horizontal="center" vertical="center"/>
    </xf>
    <xf numFmtId="0" fontId="8" fillId="3" borderId="36" xfId="0" applyFont="1" applyFill="1" applyBorder="1" applyAlignment="1" applyProtection="1">
      <alignment horizontal="center" vertical="center"/>
    </xf>
    <xf numFmtId="169" fontId="8" fillId="3" borderId="25" xfId="0" applyNumberFormat="1" applyFont="1" applyFill="1" applyBorder="1" applyAlignment="1" applyProtection="1">
      <alignment horizontal="center" vertical="center"/>
    </xf>
    <xf numFmtId="169" fontId="8" fillId="3" borderId="26" xfId="0" applyNumberFormat="1" applyFont="1" applyFill="1" applyBorder="1" applyAlignment="1" applyProtection="1">
      <alignment horizontal="center" vertical="center"/>
    </xf>
    <xf numFmtId="169" fontId="8" fillId="3" borderId="35" xfId="0" applyNumberFormat="1" applyFont="1" applyFill="1" applyBorder="1" applyAlignment="1" applyProtection="1">
      <alignment horizontal="center" vertical="center"/>
    </xf>
    <xf numFmtId="169" fontId="8" fillId="3" borderId="13" xfId="0" applyNumberFormat="1" applyFont="1" applyFill="1" applyBorder="1" applyAlignment="1" applyProtection="1">
      <alignment horizontal="center" vertical="center"/>
    </xf>
    <xf numFmtId="169" fontId="8" fillId="3" borderId="0" xfId="0" applyNumberFormat="1" applyFont="1" applyFill="1" applyBorder="1" applyAlignment="1" applyProtection="1">
      <alignment horizontal="center" vertical="center"/>
    </xf>
    <xf numFmtId="169" fontId="8" fillId="3" borderId="24" xfId="0" applyNumberFormat="1" applyFont="1" applyFill="1" applyBorder="1" applyAlignment="1" applyProtection="1">
      <alignment horizontal="center" vertical="center"/>
    </xf>
    <xf numFmtId="169" fontId="8" fillId="3" borderId="27" xfId="0" applyNumberFormat="1" applyFont="1" applyFill="1" applyBorder="1" applyAlignment="1" applyProtection="1">
      <alignment horizontal="center" vertical="center"/>
    </xf>
    <xf numFmtId="169" fontId="8" fillId="3" borderId="28" xfId="0" applyNumberFormat="1" applyFont="1" applyFill="1" applyBorder="1" applyAlignment="1" applyProtection="1">
      <alignment horizontal="center" vertical="center"/>
    </xf>
    <xf numFmtId="169" fontId="8" fillId="3" borderId="36" xfId="0" applyNumberFormat="1" applyFont="1" applyFill="1" applyBorder="1" applyAlignment="1" applyProtection="1">
      <alignment horizontal="center" vertical="center"/>
    </xf>
    <xf numFmtId="0" fontId="8" fillId="3" borderId="11" xfId="0" applyFont="1" applyFill="1" applyBorder="1" applyAlignment="1" applyProtection="1">
      <alignment horizontal="center" vertical="center"/>
    </xf>
    <xf numFmtId="0" fontId="8" fillId="3" borderId="2"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33" fillId="3" borderId="61" xfId="0" applyFont="1" applyFill="1" applyBorder="1" applyAlignment="1" applyProtection="1">
      <alignment horizontal="center" vertical="center"/>
    </xf>
    <xf numFmtId="0" fontId="33" fillId="3" borderId="26" xfId="0" applyFont="1" applyFill="1" applyBorder="1" applyAlignment="1" applyProtection="1">
      <alignment horizontal="center" vertical="center"/>
    </xf>
    <xf numFmtId="0" fontId="33" fillId="3" borderId="35" xfId="0" applyFont="1" applyFill="1" applyBorder="1" applyAlignment="1" applyProtection="1">
      <alignment horizontal="center" vertical="center"/>
    </xf>
    <xf numFmtId="0" fontId="33" fillId="3" borderId="52" xfId="0" applyFont="1" applyFill="1" applyBorder="1" applyAlignment="1" applyProtection="1">
      <alignment horizontal="center" vertical="center"/>
    </xf>
    <xf numFmtId="0" fontId="33" fillId="3" borderId="28" xfId="0" applyFont="1" applyFill="1" applyBorder="1" applyAlignment="1" applyProtection="1">
      <alignment horizontal="center" vertical="center"/>
    </xf>
    <xf numFmtId="0" fontId="33" fillId="3" borderId="36" xfId="0" applyFont="1" applyFill="1" applyBorder="1" applyAlignment="1" applyProtection="1">
      <alignment horizontal="center" vertical="center"/>
    </xf>
    <xf numFmtId="0" fontId="7" fillId="0" borderId="10" xfId="0" applyFont="1" applyBorder="1" applyAlignment="1" applyProtection="1">
      <alignment horizontal="center" vertical="center"/>
    </xf>
    <xf numFmtId="0" fontId="5" fillId="3" borderId="13" xfId="0" applyFont="1" applyFill="1" applyBorder="1" applyAlignment="1" applyProtection="1">
      <alignment horizontal="center" vertical="center"/>
    </xf>
    <xf numFmtId="0" fontId="5" fillId="3" borderId="24" xfId="0" applyFont="1" applyFill="1" applyBorder="1" applyAlignment="1" applyProtection="1">
      <alignment horizontal="center" vertical="center"/>
    </xf>
    <xf numFmtId="0" fontId="8" fillId="3" borderId="4" xfId="0" applyFont="1" applyFill="1" applyBorder="1" applyAlignment="1" applyProtection="1">
      <alignment horizontal="center" vertical="center"/>
    </xf>
    <xf numFmtId="0" fontId="8" fillId="3" borderId="52"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69" xfId="0" applyFont="1" applyFill="1" applyBorder="1" applyAlignment="1" applyProtection="1">
      <alignment horizontal="center" vertical="center"/>
    </xf>
    <xf numFmtId="10" fontId="7" fillId="6" borderId="33" xfId="0" applyNumberFormat="1" applyFont="1" applyFill="1" applyBorder="1" applyAlignment="1" applyProtection="1">
      <alignment horizontal="center" vertical="center"/>
    </xf>
    <xf numFmtId="10" fontId="7" fillId="6" borderId="34" xfId="0" applyNumberFormat="1" applyFont="1" applyFill="1" applyBorder="1" applyAlignment="1" applyProtection="1">
      <alignment horizontal="center" vertical="center"/>
    </xf>
    <xf numFmtId="10" fontId="7" fillId="6" borderId="53" xfId="0" applyNumberFormat="1" applyFont="1" applyFill="1" applyBorder="1" applyAlignment="1" applyProtection="1">
      <alignment horizontal="center" vertical="center"/>
    </xf>
    <xf numFmtId="10" fontId="7" fillId="4" borderId="34" xfId="3" applyNumberFormat="1" applyFont="1" applyFill="1" applyBorder="1" applyAlignment="1" applyProtection="1">
      <alignment horizontal="right" vertical="center"/>
      <protection locked="0"/>
    </xf>
    <xf numFmtId="10" fontId="7" fillId="4" borderId="53" xfId="3"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9" fillId="2" borderId="1" xfId="0" applyFont="1" applyFill="1" applyBorder="1" applyAlignment="1" applyProtection="1">
      <alignment horizontal="left" vertical="center"/>
    </xf>
    <xf numFmtId="0" fontId="9" fillId="2" borderId="0" xfId="0" applyFont="1" applyFill="1" applyBorder="1" applyAlignment="1" applyProtection="1">
      <alignment horizontal="left" vertical="center"/>
    </xf>
    <xf numFmtId="0" fontId="9" fillId="2" borderId="0" xfId="0" applyFont="1" applyFill="1" applyBorder="1" applyAlignment="1" applyProtection="1">
      <alignment horizontal="right" vertical="center"/>
    </xf>
    <xf numFmtId="0" fontId="9" fillId="2" borderId="5" xfId="0" applyFont="1" applyFill="1" applyBorder="1" applyAlignment="1" applyProtection="1">
      <alignment horizontal="right" vertical="center"/>
    </xf>
    <xf numFmtId="0" fontId="21" fillId="4" borderId="52" xfId="0" applyFont="1" applyFill="1" applyBorder="1" applyAlignment="1" applyProtection="1">
      <alignment horizontal="left" vertical="center"/>
      <protection locked="0"/>
    </xf>
    <xf numFmtId="0" fontId="21" fillId="4" borderId="28" xfId="0" applyFont="1" applyFill="1" applyBorder="1" applyAlignment="1" applyProtection="1">
      <alignment horizontal="left" vertical="center"/>
      <protection locked="0"/>
    </xf>
    <xf numFmtId="0" fontId="21" fillId="4" borderId="36" xfId="0" applyFont="1" applyFill="1" applyBorder="1" applyAlignment="1" applyProtection="1">
      <alignment horizontal="left" vertical="center"/>
      <protection locked="0"/>
    </xf>
    <xf numFmtId="0" fontId="3" fillId="4" borderId="27" xfId="0" applyFont="1" applyFill="1" applyBorder="1" applyAlignment="1" applyProtection="1">
      <alignment horizontal="center" vertical="center"/>
      <protection locked="0"/>
    </xf>
    <xf numFmtId="0" fontId="3" fillId="4" borderId="28" xfId="0" applyFont="1" applyFill="1" applyBorder="1" applyAlignment="1" applyProtection="1">
      <alignment horizontal="center" vertical="center"/>
      <protection locked="0"/>
    </xf>
    <xf numFmtId="0" fontId="3" fillId="4" borderId="69" xfId="0" applyFont="1" applyFill="1" applyBorder="1" applyAlignment="1" applyProtection="1">
      <alignment horizontal="center" vertical="center"/>
      <protection locked="0"/>
    </xf>
    <xf numFmtId="0" fontId="21" fillId="4" borderId="52" xfId="0" applyFont="1" applyFill="1" applyBorder="1" applyAlignment="1" applyProtection="1">
      <alignment horizontal="left" vertical="center" wrapText="1"/>
      <protection locked="0"/>
    </xf>
    <xf numFmtId="0" fontId="21" fillId="4" borderId="28" xfId="0" applyFont="1" applyFill="1" applyBorder="1" applyAlignment="1" applyProtection="1">
      <alignment horizontal="left" vertical="center" wrapText="1"/>
      <protection locked="0"/>
    </xf>
    <xf numFmtId="0" fontId="21" fillId="4" borderId="36" xfId="0" applyFont="1" applyFill="1" applyBorder="1" applyAlignment="1" applyProtection="1">
      <alignment horizontal="left" vertical="center" wrapText="1"/>
      <protection locked="0"/>
    </xf>
    <xf numFmtId="0" fontId="21" fillId="4" borderId="27" xfId="0" applyFont="1" applyFill="1" applyBorder="1" applyAlignment="1" applyProtection="1">
      <alignment horizontal="left" vertical="center"/>
      <protection locked="0"/>
    </xf>
    <xf numFmtId="0" fontId="21" fillId="4" borderId="27" xfId="0" applyFont="1" applyFill="1" applyBorder="1" applyAlignment="1" applyProtection="1">
      <alignment horizontal="center" vertical="center"/>
      <protection locked="0"/>
    </xf>
    <xf numFmtId="0" fontId="21" fillId="4" borderId="69" xfId="0" applyFont="1" applyFill="1" applyBorder="1" applyAlignment="1" applyProtection="1">
      <alignment horizontal="center" vertical="center"/>
      <protection locked="0"/>
    </xf>
    <xf numFmtId="0" fontId="19" fillId="0" borderId="26" xfId="0" applyFont="1" applyBorder="1" applyAlignment="1" applyProtection="1">
      <alignment horizontal="left" vertical="center" wrapText="1"/>
    </xf>
    <xf numFmtId="0" fontId="19" fillId="0" borderId="70" xfId="0" applyFont="1" applyBorder="1" applyAlignment="1" applyProtection="1">
      <alignment horizontal="left" vertical="center" wrapText="1"/>
    </xf>
    <xf numFmtId="0" fontId="19" fillId="0" borderId="0" xfId="0" applyFont="1" applyBorder="1" applyAlignment="1" applyProtection="1">
      <alignment horizontal="left" vertical="center" wrapText="1"/>
    </xf>
    <xf numFmtId="0" fontId="19" fillId="0" borderId="5" xfId="0" applyFont="1" applyBorder="1" applyAlignment="1" applyProtection="1">
      <alignment horizontal="left" vertical="center" wrapText="1"/>
    </xf>
    <xf numFmtId="0" fontId="19" fillId="0" borderId="28" xfId="0" applyFont="1" applyBorder="1" applyAlignment="1" applyProtection="1">
      <alignment horizontal="left" vertical="center" wrapText="1"/>
    </xf>
    <xf numFmtId="0" fontId="19" fillId="0" borderId="69" xfId="0" applyFont="1" applyBorder="1" applyAlignment="1" applyProtection="1">
      <alignment horizontal="left" vertical="center" wrapText="1"/>
    </xf>
    <xf numFmtId="10" fontId="7" fillId="6" borderId="32" xfId="0" applyNumberFormat="1" applyFont="1" applyFill="1" applyBorder="1" applyAlignment="1" applyProtection="1">
      <alignment horizontal="center" vertical="center"/>
    </xf>
    <xf numFmtId="10" fontId="7" fillId="6" borderId="38" xfId="0" applyNumberFormat="1" applyFont="1" applyFill="1" applyBorder="1" applyAlignment="1" applyProtection="1">
      <alignment horizontal="center" vertical="center"/>
    </xf>
    <xf numFmtId="10" fontId="7" fillId="4" borderId="32" xfId="3" applyNumberFormat="1" applyFont="1" applyFill="1" applyBorder="1" applyAlignment="1" applyProtection="1">
      <alignment horizontal="right" vertical="center"/>
      <protection locked="0"/>
    </xf>
    <xf numFmtId="10" fontId="7" fillId="4" borderId="38" xfId="3" applyNumberFormat="1" applyFont="1" applyFill="1" applyBorder="1" applyAlignment="1" applyProtection="1">
      <alignment horizontal="right" vertical="center"/>
      <protection locked="0"/>
    </xf>
    <xf numFmtId="10" fontId="7" fillId="6" borderId="50" xfId="0" applyNumberFormat="1" applyFont="1" applyFill="1" applyBorder="1" applyAlignment="1" applyProtection="1">
      <alignment horizontal="center" vertical="center"/>
    </xf>
    <xf numFmtId="10" fontId="7" fillId="4" borderId="30" xfId="3" applyNumberFormat="1" applyFont="1" applyFill="1" applyBorder="1" applyAlignment="1" applyProtection="1">
      <alignment horizontal="right" vertical="center"/>
      <protection locked="0"/>
    </xf>
    <xf numFmtId="10" fontId="7" fillId="4" borderId="50" xfId="3" applyNumberFormat="1" applyFont="1" applyFill="1" applyBorder="1" applyAlignment="1" applyProtection="1">
      <alignment horizontal="right" vertical="center"/>
      <protection locked="0"/>
    </xf>
    <xf numFmtId="4" fontId="18" fillId="0" borderId="31" xfId="0" applyNumberFormat="1" applyFont="1" applyFill="1" applyBorder="1" applyAlignment="1" applyProtection="1">
      <alignment horizontal="right" vertical="center" wrapText="1"/>
      <protection locked="0"/>
    </xf>
    <xf numFmtId="4" fontId="18" fillId="0" borderId="32" xfId="0" applyNumberFormat="1" applyFont="1" applyFill="1" applyBorder="1" applyAlignment="1" applyProtection="1">
      <alignment horizontal="right" vertical="center"/>
      <protection locked="0"/>
    </xf>
    <xf numFmtId="4" fontId="18" fillId="0" borderId="38" xfId="0" applyNumberFormat="1" applyFont="1" applyFill="1" applyBorder="1" applyAlignment="1" applyProtection="1">
      <alignment horizontal="right" vertical="center"/>
      <protection locked="0"/>
    </xf>
    <xf numFmtId="4" fontId="11" fillId="9" borderId="49" xfId="5" applyNumberFormat="1" applyFont="1" applyFill="1" applyBorder="1" applyAlignment="1" applyProtection="1">
      <alignment horizontal="right" vertical="center"/>
    </xf>
    <xf numFmtId="4" fontId="11" fillId="9" borderId="37" xfId="5" applyNumberFormat="1" applyFont="1" applyFill="1" applyBorder="1" applyAlignment="1" applyProtection="1">
      <alignment horizontal="right" vertical="center"/>
    </xf>
    <xf numFmtId="4" fontId="1" fillId="11" borderId="31" xfId="0" applyNumberFormat="1" applyFont="1" applyFill="1" applyBorder="1" applyAlignment="1" applyProtection="1">
      <alignment horizontal="left" vertical="center" wrapText="1"/>
      <protection locked="0"/>
    </xf>
    <xf numFmtId="49" fontId="11" fillId="9" borderId="29" xfId="0" applyNumberFormat="1" applyFont="1" applyFill="1" applyBorder="1" applyAlignment="1" applyProtection="1">
      <alignment horizontal="center" vertical="center"/>
      <protection locked="0"/>
    </xf>
    <xf numFmtId="49" fontId="11" fillId="9" borderId="50" xfId="0" applyNumberFormat="1" applyFont="1" applyFill="1" applyBorder="1" applyAlignment="1" applyProtection="1">
      <alignment horizontal="center" vertical="center"/>
      <protection locked="0"/>
    </xf>
    <xf numFmtId="4" fontId="2" fillId="9" borderId="29" xfId="0" applyNumberFormat="1" applyFont="1" applyFill="1" applyBorder="1" applyAlignment="1" applyProtection="1">
      <alignment horizontal="left" vertical="center" wrapText="1"/>
      <protection locked="0"/>
    </xf>
    <xf numFmtId="0" fontId="2" fillId="9" borderId="30" xfId="0" applyFont="1" applyFill="1" applyBorder="1" applyAlignment="1" applyProtection="1">
      <alignment horizontal="left" vertical="center" wrapText="1"/>
      <protection locked="0"/>
    </xf>
    <xf numFmtId="0" fontId="2" fillId="9" borderId="50" xfId="0" applyFont="1" applyFill="1" applyBorder="1" applyAlignment="1" applyProtection="1">
      <alignment horizontal="left" vertical="center" wrapText="1"/>
      <protection locked="0"/>
    </xf>
    <xf numFmtId="0" fontId="11" fillId="9" borderId="29" xfId="0" applyFont="1" applyFill="1" applyBorder="1" applyAlignment="1" applyProtection="1">
      <alignment horizontal="center" vertical="center"/>
      <protection locked="0"/>
    </xf>
    <xf numFmtId="0" fontId="11" fillId="9" borderId="50" xfId="0" applyFont="1" applyFill="1" applyBorder="1" applyAlignment="1" applyProtection="1">
      <alignment horizontal="center" vertical="center"/>
      <protection locked="0"/>
    </xf>
    <xf numFmtId="4" fontId="18" fillId="9" borderId="46" xfId="5" applyNumberFormat="1" applyFont="1" applyFill="1" applyBorder="1" applyAlignment="1" applyProtection="1">
      <alignment horizontal="right" vertical="center"/>
      <protection locked="0"/>
    </xf>
    <xf numFmtId="4" fontId="18" fillId="9" borderId="47" xfId="5" applyNumberFormat="1" applyFont="1" applyFill="1" applyBorder="1" applyAlignment="1" applyProtection="1">
      <alignment horizontal="right" vertical="center"/>
      <protection locked="0"/>
    </xf>
    <xf numFmtId="4" fontId="18" fillId="9" borderId="51" xfId="5" applyNumberFormat="1" applyFont="1" applyFill="1" applyBorder="1" applyAlignment="1" applyProtection="1">
      <alignment horizontal="right" vertical="center"/>
      <protection locked="0"/>
    </xf>
    <xf numFmtId="4" fontId="7" fillId="9" borderId="46" xfId="5" applyNumberFormat="1" applyFont="1" applyFill="1" applyBorder="1" applyAlignment="1" applyProtection="1">
      <alignment horizontal="right" vertical="center"/>
    </xf>
    <xf numFmtId="4" fontId="7" fillId="9" borderId="47" xfId="5" applyNumberFormat="1" applyFont="1" applyFill="1" applyBorder="1" applyAlignment="1" applyProtection="1">
      <alignment horizontal="right" vertical="center"/>
    </xf>
    <xf numFmtId="4" fontId="7" fillId="9" borderId="48" xfId="5" applyNumberFormat="1" applyFont="1" applyFill="1" applyBorder="1" applyAlignment="1" applyProtection="1">
      <alignment horizontal="right" vertical="center"/>
    </xf>
    <xf numFmtId="49" fontId="7" fillId="11" borderId="38" xfId="0" applyNumberFormat="1" applyFont="1" applyFill="1" applyBorder="1" applyAlignment="1" applyProtection="1">
      <alignment horizontal="center" vertical="center"/>
      <protection locked="0"/>
    </xf>
    <xf numFmtId="4" fontId="18" fillId="0" borderId="38" xfId="5" applyNumberFormat="1" applyFont="1" applyFill="1" applyBorder="1" applyAlignment="1" applyProtection="1">
      <alignment horizontal="right" vertical="center"/>
      <protection locked="0"/>
    </xf>
    <xf numFmtId="0" fontId="1" fillId="11" borderId="31" xfId="0" applyFont="1" applyFill="1" applyBorder="1" applyAlignment="1" applyProtection="1">
      <alignment horizontal="left" vertical="top" wrapText="1"/>
      <protection locked="0"/>
    </xf>
    <xf numFmtId="0" fontId="1" fillId="11" borderId="32" xfId="0" applyFont="1" applyFill="1" applyBorder="1" applyAlignment="1" applyProtection="1">
      <alignment horizontal="left" vertical="top" wrapText="1"/>
      <protection locked="0"/>
    </xf>
    <xf numFmtId="0" fontId="1" fillId="11" borderId="38" xfId="0" applyFont="1" applyFill="1" applyBorder="1" applyAlignment="1" applyProtection="1">
      <alignment horizontal="left" vertical="top" wrapText="1"/>
      <protection locked="0"/>
    </xf>
    <xf numFmtId="165" fontId="17" fillId="3" borderId="35" xfId="5" applyFont="1" applyFill="1" applyBorder="1" applyAlignment="1" applyProtection="1">
      <alignment horizontal="right" vertical="center"/>
    </xf>
    <xf numFmtId="165" fontId="17" fillId="3" borderId="20" xfId="5" applyFont="1" applyFill="1" applyBorder="1" applyAlignment="1" applyProtection="1">
      <alignment horizontal="right" vertical="center"/>
    </xf>
    <xf numFmtId="0" fontId="8" fillId="11" borderId="31" xfId="0" applyFont="1" applyFill="1" applyBorder="1" applyAlignment="1" applyProtection="1">
      <alignment horizontal="right" vertical="center" wrapText="1"/>
      <protection locked="0"/>
    </xf>
    <xf numFmtId="0" fontId="8" fillId="11" borderId="32" xfId="0" applyFont="1" applyFill="1" applyBorder="1" applyAlignment="1" applyProtection="1">
      <alignment horizontal="right" vertical="center" wrapText="1"/>
      <protection locked="0"/>
    </xf>
    <xf numFmtId="0" fontId="8" fillId="11" borderId="38" xfId="0" applyFont="1" applyFill="1" applyBorder="1" applyAlignment="1" applyProtection="1">
      <alignment horizontal="right" vertical="center" wrapText="1"/>
      <protection locked="0"/>
    </xf>
    <xf numFmtId="0" fontId="11" fillId="11" borderId="31" xfId="0" applyFont="1" applyFill="1" applyBorder="1" applyAlignment="1" applyProtection="1">
      <alignment horizontal="right" vertical="center"/>
      <protection locked="0"/>
    </xf>
    <xf numFmtId="0" fontId="11" fillId="11" borderId="32" xfId="0" applyFont="1" applyFill="1" applyBorder="1" applyAlignment="1" applyProtection="1">
      <alignment horizontal="right" vertical="center"/>
      <protection locked="0"/>
    </xf>
    <xf numFmtId="0" fontId="11" fillId="11" borderId="38" xfId="0" applyFont="1" applyFill="1" applyBorder="1" applyAlignment="1" applyProtection="1">
      <alignment horizontal="right" vertical="center"/>
      <protection locked="0"/>
    </xf>
    <xf numFmtId="165" fontId="18" fillId="0" borderId="31" xfId="5" applyFont="1" applyFill="1" applyBorder="1" applyAlignment="1" applyProtection="1">
      <alignment horizontal="right" vertical="center"/>
      <protection locked="0"/>
    </xf>
    <xf numFmtId="165" fontId="18" fillId="0" borderId="32" xfId="5" applyFont="1" applyFill="1" applyBorder="1" applyAlignment="1" applyProtection="1">
      <alignment horizontal="right" vertical="center"/>
      <protection locked="0"/>
    </xf>
    <xf numFmtId="165" fontId="18" fillId="0" borderId="38" xfId="5" applyFont="1" applyFill="1" applyBorder="1" applyAlignment="1" applyProtection="1">
      <alignment horizontal="right" vertical="center"/>
      <protection locked="0"/>
    </xf>
    <xf numFmtId="0" fontId="11" fillId="11" borderId="33" xfId="0" applyFont="1" applyFill="1" applyBorder="1" applyAlignment="1" applyProtection="1">
      <alignment horizontal="left" vertical="center"/>
      <protection locked="0"/>
    </xf>
    <xf numFmtId="0" fontId="11" fillId="11" borderId="34" xfId="0" applyFont="1" applyFill="1" applyBorder="1" applyAlignment="1" applyProtection="1">
      <alignment horizontal="left" vertical="center"/>
      <protection locked="0"/>
    </xf>
    <xf numFmtId="0" fontId="11" fillId="11" borderId="53" xfId="0" applyFont="1" applyFill="1" applyBorder="1" applyAlignment="1" applyProtection="1">
      <alignment horizontal="left" vertical="center"/>
      <protection locked="0"/>
    </xf>
    <xf numFmtId="4" fontId="8" fillId="0" borderId="43" xfId="5" applyNumberFormat="1" applyFont="1" applyFill="1" applyBorder="1" applyAlignment="1" applyProtection="1">
      <alignment horizontal="right" vertical="center"/>
    </xf>
    <xf numFmtId="4" fontId="8" fillId="0" borderId="44" xfId="5" applyNumberFormat="1" applyFont="1" applyFill="1" applyBorder="1" applyAlignment="1" applyProtection="1">
      <alignment horizontal="right" vertical="center"/>
    </xf>
    <xf numFmtId="4" fontId="8" fillId="0" borderId="45" xfId="5" applyNumberFormat="1" applyFont="1" applyFill="1" applyBorder="1" applyAlignment="1" applyProtection="1">
      <alignment horizontal="right" vertical="center"/>
    </xf>
    <xf numFmtId="4" fontId="6" fillId="5" borderId="31" xfId="5" applyNumberFormat="1" applyFont="1" applyFill="1" applyBorder="1" applyAlignment="1" applyProtection="1">
      <alignment horizontal="right" vertical="center"/>
    </xf>
    <xf numFmtId="4" fontId="6" fillId="5" borderId="32" xfId="5" applyNumberFormat="1" applyFont="1" applyFill="1" applyBorder="1" applyAlignment="1" applyProtection="1">
      <alignment horizontal="right" vertical="center"/>
    </xf>
    <xf numFmtId="4" fontId="6" fillId="5" borderId="77" xfId="5" applyNumberFormat="1" applyFont="1" applyFill="1" applyBorder="1" applyAlignment="1" applyProtection="1">
      <alignment horizontal="right" vertical="center"/>
    </xf>
    <xf numFmtId="165" fontId="7" fillId="0" borderId="22" xfId="5" applyFont="1" applyFill="1" applyBorder="1" applyAlignment="1" applyProtection="1">
      <alignment horizontal="right" vertical="center"/>
    </xf>
    <xf numFmtId="165" fontId="7" fillId="0" borderId="31" xfId="5" applyFont="1" applyFill="1" applyBorder="1" applyAlignment="1" applyProtection="1">
      <alignment horizontal="right" vertical="center"/>
    </xf>
    <xf numFmtId="165" fontId="19" fillId="5" borderId="22" xfId="5" applyFont="1" applyFill="1" applyBorder="1" applyAlignment="1" applyProtection="1">
      <alignment horizontal="right" vertical="center"/>
    </xf>
    <xf numFmtId="165" fontId="19" fillId="5" borderId="76" xfId="5" applyFont="1" applyFill="1" applyBorder="1" applyAlignment="1" applyProtection="1">
      <alignment horizontal="right" vertical="center"/>
    </xf>
    <xf numFmtId="165" fontId="17" fillId="3" borderId="25" xfId="5" applyFont="1" applyFill="1" applyBorder="1" applyAlignment="1" applyProtection="1">
      <alignment horizontal="right" vertical="center"/>
    </xf>
    <xf numFmtId="165" fontId="17" fillId="3" borderId="68" xfId="5" applyFont="1" applyFill="1" applyBorder="1" applyAlignment="1" applyProtection="1">
      <alignment horizontal="right" vertical="center"/>
    </xf>
    <xf numFmtId="165" fontId="27" fillId="3" borderId="20" xfId="5" applyFont="1" applyFill="1" applyBorder="1" applyAlignment="1" applyProtection="1">
      <alignment horizontal="right" vertical="center"/>
    </xf>
    <xf numFmtId="165" fontId="27" fillId="3" borderId="78" xfId="5" applyFont="1" applyFill="1" applyBorder="1" applyAlignment="1" applyProtection="1">
      <alignment horizontal="right" vertical="center"/>
    </xf>
    <xf numFmtId="49" fontId="7" fillId="6" borderId="31" xfId="0" applyNumberFormat="1" applyFont="1" applyFill="1" applyBorder="1" applyAlignment="1" applyProtection="1">
      <alignment horizontal="center" vertical="center"/>
      <protection locked="0"/>
    </xf>
    <xf numFmtId="49" fontId="11" fillId="6" borderId="38" xfId="0" applyNumberFormat="1" applyFont="1" applyFill="1" applyBorder="1" applyAlignment="1" applyProtection="1">
      <alignment horizontal="center" vertical="center"/>
      <protection locked="0"/>
    </xf>
    <xf numFmtId="0" fontId="1" fillId="6" borderId="31" xfId="0" applyFont="1" applyFill="1" applyBorder="1" applyAlignment="1" applyProtection="1">
      <alignment horizontal="left" vertical="center" wrapText="1"/>
      <protection locked="0"/>
    </xf>
    <xf numFmtId="0" fontId="1" fillId="6" borderId="32" xfId="0" applyFont="1" applyFill="1" applyBorder="1" applyAlignment="1" applyProtection="1">
      <alignment horizontal="left" vertical="center" wrapText="1"/>
      <protection locked="0"/>
    </xf>
    <xf numFmtId="0" fontId="1" fillId="6" borderId="38" xfId="0" applyFont="1" applyFill="1" applyBorder="1" applyAlignment="1" applyProtection="1">
      <alignment horizontal="left" vertical="center" wrapText="1"/>
      <protection locked="0"/>
    </xf>
    <xf numFmtId="4" fontId="7" fillId="11" borderId="31" xfId="0" applyNumberFormat="1" applyFont="1" applyFill="1" applyBorder="1" applyAlignment="1" applyProtection="1">
      <alignment horizontal="right" vertical="center"/>
      <protection locked="0"/>
    </xf>
    <xf numFmtId="0" fontId="7" fillId="9" borderId="31" xfId="0" applyFont="1" applyFill="1" applyBorder="1" applyAlignment="1" applyProtection="1">
      <alignment horizontal="center" vertical="center"/>
      <protection locked="0"/>
    </xf>
    <xf numFmtId="4" fontId="18" fillId="0" borderId="32" xfId="5" applyNumberFormat="1" applyFont="1" applyFill="1" applyBorder="1" applyAlignment="1" applyProtection="1">
      <alignment horizontal="right" vertical="center" wrapText="1"/>
      <protection locked="0"/>
    </xf>
    <xf numFmtId="4" fontId="18" fillId="0" borderId="38" xfId="5" applyNumberFormat="1" applyFont="1" applyFill="1" applyBorder="1" applyAlignment="1" applyProtection="1">
      <alignment horizontal="right" vertical="center" wrapText="1"/>
      <protection locked="0"/>
    </xf>
    <xf numFmtId="0" fontId="4" fillId="6" borderId="0" xfId="0" applyFont="1" applyFill="1" applyBorder="1" applyAlignment="1" applyProtection="1">
      <alignment horizontal="left" wrapText="1"/>
    </xf>
    <xf numFmtId="0" fontId="7" fillId="0" borderId="31" xfId="0" applyNumberFormat="1" applyFont="1" applyFill="1" applyBorder="1" applyAlignment="1" applyProtection="1">
      <alignment horizontal="center" vertical="center"/>
      <protection locked="0"/>
    </xf>
    <xf numFmtId="0" fontId="11" fillId="0" borderId="38" xfId="0" applyNumberFormat="1" applyFont="1" applyFill="1" applyBorder="1" applyAlignment="1" applyProtection="1">
      <alignment horizontal="center" vertical="center"/>
      <protection locked="0"/>
    </xf>
    <xf numFmtId="49" fontId="7" fillId="6" borderId="38" xfId="0" applyNumberFormat="1" applyFont="1" applyFill="1" applyBorder="1" applyAlignment="1" applyProtection="1">
      <alignment horizontal="center" vertical="center"/>
      <protection locked="0"/>
    </xf>
    <xf numFmtId="0" fontId="2" fillId="15" borderId="91" xfId="0" applyFont="1" applyFill="1" applyBorder="1" applyAlignment="1">
      <alignment horizontal="center" vertical="top"/>
    </xf>
    <xf numFmtId="0" fontId="2" fillId="15" borderId="8" xfId="0" applyFont="1" applyFill="1" applyBorder="1" applyAlignment="1">
      <alignment horizontal="center" vertical="top"/>
    </xf>
    <xf numFmtId="0" fontId="2" fillId="15" borderId="18" xfId="0" applyFont="1" applyFill="1" applyBorder="1" applyAlignment="1">
      <alignment horizontal="center" vertical="top"/>
    </xf>
    <xf numFmtId="0" fontId="2" fillId="15" borderId="13" xfId="0" applyFont="1" applyFill="1" applyBorder="1" applyAlignment="1">
      <alignment horizontal="center" vertical="top"/>
    </xf>
    <xf numFmtId="0" fontId="2" fillId="15" borderId="0" xfId="0" applyFont="1" applyFill="1" applyBorder="1" applyAlignment="1">
      <alignment horizontal="center" vertical="top"/>
    </xf>
    <xf numFmtId="0" fontId="2" fillId="15" borderId="5" xfId="0" applyFont="1" applyFill="1" applyBorder="1" applyAlignment="1">
      <alignment horizontal="center" vertical="top"/>
    </xf>
    <xf numFmtId="0" fontId="2" fillId="15" borderId="59" xfId="0" applyFont="1" applyFill="1" applyBorder="1" applyAlignment="1">
      <alignment horizontal="center" vertical="top"/>
    </xf>
    <xf numFmtId="0" fontId="2" fillId="15" borderId="6" xfId="0" applyFont="1" applyFill="1" applyBorder="1" applyAlignment="1">
      <alignment horizontal="center" vertical="top"/>
    </xf>
    <xf numFmtId="0" fontId="2" fillId="15" borderId="79" xfId="0" applyFont="1" applyFill="1" applyBorder="1" applyAlignment="1">
      <alignment horizontal="center" vertical="top"/>
    </xf>
    <xf numFmtId="0" fontId="2" fillId="15" borderId="85" xfId="0" applyFont="1" applyFill="1" applyBorder="1" applyAlignment="1">
      <alignment horizontal="left" vertical="center"/>
    </xf>
    <xf numFmtId="0" fontId="2" fillId="15" borderId="64" xfId="0" applyFont="1" applyFill="1" applyBorder="1" applyAlignment="1">
      <alignment horizontal="left" vertical="center"/>
    </xf>
    <xf numFmtId="0" fontId="2" fillId="15" borderId="63" xfId="0" applyFont="1" applyFill="1" applyBorder="1" applyAlignment="1">
      <alignment horizontal="left" vertical="center" wrapText="1"/>
    </xf>
    <xf numFmtId="0" fontId="2" fillId="15" borderId="65" xfId="0" applyFont="1" applyFill="1" applyBorder="1" applyAlignment="1">
      <alignment horizontal="left" vertical="center" wrapText="1"/>
    </xf>
    <xf numFmtId="0" fontId="2" fillId="15" borderId="94" xfId="0" applyFont="1" applyFill="1" applyBorder="1" applyAlignment="1">
      <alignment horizontal="left" vertical="center" wrapText="1"/>
    </xf>
    <xf numFmtId="0" fontId="2" fillId="15" borderId="68" xfId="0" applyFont="1" applyFill="1" applyBorder="1" applyAlignment="1">
      <alignment horizontal="center" vertical="top" wrapText="1"/>
    </xf>
    <xf numFmtId="0" fontId="2" fillId="15" borderId="87" xfId="0" applyFont="1" applyFill="1" applyBorder="1" applyAlignment="1">
      <alignment horizontal="center" vertical="top" wrapText="1"/>
    </xf>
    <xf numFmtId="0" fontId="2" fillId="15" borderId="22" xfId="0" applyFont="1" applyFill="1" applyBorder="1" applyAlignment="1">
      <alignment vertical="top" wrapText="1"/>
    </xf>
    <xf numFmtId="0" fontId="2" fillId="15" borderId="82" xfId="0" applyFont="1" applyFill="1" applyBorder="1" applyAlignment="1">
      <alignment horizontal="center" vertical="center"/>
    </xf>
    <xf numFmtId="0" fontId="2" fillId="15" borderId="83" xfId="0" applyFont="1" applyFill="1" applyBorder="1" applyAlignment="1">
      <alignment horizontal="center" vertical="center"/>
    </xf>
    <xf numFmtId="0" fontId="2" fillId="15" borderId="92" xfId="0" applyFont="1" applyFill="1" applyBorder="1" applyAlignment="1">
      <alignment horizontal="center" vertical="center"/>
    </xf>
    <xf numFmtId="0" fontId="3" fillId="15" borderId="1" xfId="0" applyFont="1" applyFill="1" applyBorder="1" applyAlignment="1">
      <alignment horizontal="center" vertical="center"/>
    </xf>
    <xf numFmtId="0" fontId="3" fillId="15" borderId="0" xfId="0" applyFont="1" applyFill="1" applyBorder="1" applyAlignment="1">
      <alignment horizontal="center" vertical="center"/>
    </xf>
    <xf numFmtId="0" fontId="3" fillId="15" borderId="5" xfId="0" applyFont="1" applyFill="1" applyBorder="1" applyAlignment="1">
      <alignment horizontal="center" vertical="center"/>
    </xf>
    <xf numFmtId="0" fontId="2" fillId="15" borderId="66" xfId="0" applyFont="1" applyFill="1" applyBorder="1" applyAlignment="1">
      <alignment horizontal="left" vertical="center"/>
    </xf>
    <xf numFmtId="0" fontId="2" fillId="15" borderId="84" xfId="0" applyFont="1" applyFill="1" applyBorder="1" applyAlignment="1">
      <alignment horizontal="left" vertical="center"/>
    </xf>
    <xf numFmtId="0" fontId="2" fillId="15" borderId="67" xfId="0" applyFont="1" applyFill="1" applyBorder="1" applyAlignment="1">
      <alignment horizontal="left" vertical="center"/>
    </xf>
    <xf numFmtId="0" fontId="2" fillId="15" borderId="93" xfId="0" applyFont="1" applyFill="1" applyBorder="1" applyAlignment="1">
      <alignment horizontal="left" vertical="center"/>
    </xf>
    <xf numFmtId="0" fontId="2" fillId="15" borderId="88" xfId="0" applyFont="1" applyFill="1" applyBorder="1" applyAlignment="1">
      <alignment vertical="top" wrapText="1"/>
    </xf>
    <xf numFmtId="0" fontId="2" fillId="15" borderId="61" xfId="0" applyFont="1" applyFill="1" applyBorder="1" applyAlignment="1">
      <alignment horizontal="center" vertical="center" wrapText="1"/>
    </xf>
    <xf numFmtId="0" fontId="2" fillId="15" borderId="35" xfId="0" applyFont="1" applyFill="1" applyBorder="1" applyAlignment="1">
      <alignment horizontal="center" vertical="center" wrapText="1"/>
    </xf>
    <xf numFmtId="0" fontId="2" fillId="15" borderId="40" xfId="0" applyFont="1" applyFill="1" applyBorder="1" applyAlignment="1">
      <alignment horizontal="center" vertical="center" wrapText="1"/>
    </xf>
    <xf numFmtId="0" fontId="2" fillId="15" borderId="60" xfId="0" applyFont="1" applyFill="1" applyBorder="1" applyAlignment="1">
      <alignment horizontal="center" vertical="center" wrapText="1"/>
    </xf>
    <xf numFmtId="0" fontId="37" fillId="0" borderId="0" xfId="0" applyFont="1" applyBorder="1" applyAlignment="1">
      <alignment horizontal="center" vertical="center"/>
    </xf>
    <xf numFmtId="49" fontId="36" fillId="15" borderId="22" xfId="0" applyNumberFormat="1" applyFont="1" applyFill="1" applyBorder="1" applyAlignment="1">
      <alignment vertical="top" wrapText="1"/>
    </xf>
    <xf numFmtId="0" fontId="6" fillId="6" borderId="56"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58"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2" xfId="0" applyFont="1" applyFill="1" applyBorder="1" applyAlignment="1">
      <alignment horizontal="left" vertical="center" wrapText="1"/>
    </xf>
    <xf numFmtId="0" fontId="2" fillId="6" borderId="42"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17" xfId="0" applyFont="1" applyFill="1" applyBorder="1" applyAlignment="1">
      <alignment horizontal="center" vertical="center"/>
    </xf>
    <xf numFmtId="0" fontId="7" fillId="0" borderId="39" xfId="12" applyNumberFormat="1" applyFont="1" applyFill="1" applyBorder="1" applyAlignment="1" applyProtection="1">
      <alignment horizontal="left" wrapText="1"/>
    </xf>
    <xf numFmtId="0" fontId="2" fillId="0" borderId="13" xfId="11" applyFont="1" applyBorder="1" applyAlignment="1" applyProtection="1">
      <alignment horizontal="left" vertical="top"/>
    </xf>
    <xf numFmtId="0" fontId="2" fillId="0" borderId="24" xfId="11" applyFont="1" applyBorder="1" applyAlignment="1" applyProtection="1">
      <alignment horizontal="left" vertical="top"/>
    </xf>
    <xf numFmtId="0" fontId="2" fillId="0" borderId="0" xfId="11" applyFont="1" applyBorder="1" applyAlignment="1" applyProtection="1">
      <alignment horizontal="left" vertical="top"/>
    </xf>
    <xf numFmtId="0" fontId="1" fillId="0" borderId="27" xfId="8" applyFont="1" applyFill="1" applyBorder="1" applyAlignment="1" applyProtection="1">
      <alignment horizontal="left" vertical="top" wrapText="1"/>
    </xf>
    <xf numFmtId="0" fontId="1" fillId="0" borderId="36" xfId="8" applyFont="1" applyFill="1" applyBorder="1" applyAlignment="1" applyProtection="1">
      <alignment horizontal="left" vertical="top" wrapText="1"/>
    </xf>
    <xf numFmtId="49" fontId="1" fillId="0" borderId="27" xfId="8" applyNumberFormat="1" applyFont="1" applyFill="1" applyBorder="1" applyAlignment="1" applyProtection="1">
      <alignment horizontal="left" vertical="top" wrapText="1"/>
    </xf>
    <xf numFmtId="0" fontId="1" fillId="0" borderId="28" xfId="8" applyNumberFormat="1" applyFont="1" applyFill="1" applyBorder="1" applyAlignment="1" applyProtection="1">
      <alignment horizontal="left" vertical="top" wrapText="1"/>
    </xf>
    <xf numFmtId="0" fontId="1" fillId="0" borderId="36" xfId="8" applyNumberFormat="1" applyFont="1" applyFill="1" applyBorder="1" applyAlignment="1" applyProtection="1">
      <alignment horizontal="left" vertical="top" wrapText="1"/>
    </xf>
    <xf numFmtId="164" fontId="7" fillId="12" borderId="27" xfId="12" applyFont="1" applyFill="1" applyBorder="1" applyAlignment="1" applyProtection="1">
      <alignment horizontal="left"/>
      <protection locked="0"/>
    </xf>
    <xf numFmtId="164" fontId="7" fillId="12" borderId="28" xfId="12" applyFont="1" applyFill="1" applyBorder="1" applyAlignment="1" applyProtection="1">
      <alignment horizontal="left"/>
      <protection locked="0"/>
    </xf>
    <xf numFmtId="164" fontId="7" fillId="12" borderId="36" xfId="12" applyFont="1" applyFill="1" applyBorder="1" applyAlignment="1" applyProtection="1">
      <alignment horizontal="left"/>
      <protection locked="0"/>
    </xf>
    <xf numFmtId="0" fontId="1" fillId="0" borderId="27" xfId="8" applyFont="1" applyFill="1" applyBorder="1" applyAlignment="1" applyProtection="1">
      <alignment horizontal="center" vertical="top" wrapText="1"/>
    </xf>
    <xf numFmtId="0" fontId="1" fillId="0" borderId="36" xfId="8" applyFont="1" applyFill="1" applyBorder="1" applyAlignment="1" applyProtection="1">
      <alignment horizontal="center" vertical="top" wrapText="1"/>
    </xf>
    <xf numFmtId="0" fontId="7" fillId="0" borderId="10" xfId="8" applyFont="1" applyFill="1" applyBorder="1" applyAlignment="1" applyProtection="1">
      <alignment horizontal="left" wrapText="1"/>
    </xf>
    <xf numFmtId="10" fontId="7" fillId="12" borderId="10" xfId="8" applyNumberFormat="1" applyFont="1" applyFill="1" applyBorder="1" applyAlignment="1" applyProtection="1">
      <alignment horizontal="center"/>
      <protection locked="0"/>
    </xf>
    <xf numFmtId="0" fontId="7" fillId="0" borderId="10" xfId="8" applyFont="1" applyFill="1" applyBorder="1" applyAlignment="1" applyProtection="1">
      <alignment horizontal="left"/>
    </xf>
    <xf numFmtId="0" fontId="6" fillId="0" borderId="10" xfId="8" applyFont="1" applyBorder="1" applyAlignment="1" applyProtection="1">
      <alignment horizontal="center" vertical="center"/>
    </xf>
    <xf numFmtId="4" fontId="6" fillId="0" borderId="10" xfId="8" applyNumberFormat="1" applyFont="1" applyFill="1" applyBorder="1" applyAlignment="1" applyProtection="1">
      <alignment horizontal="center" vertical="center" wrapText="1"/>
    </xf>
    <xf numFmtId="0" fontId="6" fillId="0" borderId="10" xfId="8" applyFont="1" applyFill="1" applyBorder="1" applyAlignment="1" applyProtection="1">
      <alignment horizontal="center" vertical="center"/>
    </xf>
    <xf numFmtId="0" fontId="2" fillId="0" borderId="10" xfId="8" applyFont="1" applyFill="1" applyBorder="1" applyAlignment="1" applyProtection="1">
      <alignment horizontal="center" vertical="center"/>
    </xf>
    <xf numFmtId="0" fontId="28" fillId="0" borderId="0" xfId="8" applyFont="1" applyAlignment="1" applyProtection="1">
      <alignment horizontal="left" vertical="center" indent="1"/>
    </xf>
    <xf numFmtId="0" fontId="1" fillId="0" borderId="10" xfId="8" applyFont="1" applyBorder="1" applyAlignment="1" applyProtection="1">
      <alignment horizontal="left" vertical="center" wrapText="1"/>
    </xf>
    <xf numFmtId="0" fontId="1" fillId="0" borderId="10" xfId="8" applyFont="1" applyBorder="1" applyAlignment="1" applyProtection="1">
      <alignment horizontal="left" vertical="center"/>
    </xf>
    <xf numFmtId="0" fontId="25" fillId="0" borderId="0" xfId="8" applyFont="1" applyBorder="1" applyAlignment="1" applyProtection="1">
      <alignment horizontal="left" vertical="center" wrapText="1"/>
    </xf>
    <xf numFmtId="2" fontId="26" fillId="0" borderId="26" xfId="8" applyNumberFormat="1" applyFont="1" applyFill="1" applyBorder="1" applyAlignment="1" applyProtection="1">
      <alignment horizontal="center" vertical="center"/>
    </xf>
    <xf numFmtId="0" fontId="6" fillId="0" borderId="0" xfId="8" applyFont="1" applyBorder="1" applyAlignment="1" applyProtection="1">
      <alignment horizontal="left" vertical="center"/>
    </xf>
    <xf numFmtId="0" fontId="1" fillId="0" borderId="0" xfId="8" applyFont="1" applyBorder="1" applyAlignment="1" applyProtection="1">
      <alignment horizontal="center" vertical="center"/>
    </xf>
    <xf numFmtId="0" fontId="29" fillId="0" borderId="0" xfId="0" applyFont="1" applyBorder="1" applyAlignment="1" applyProtection="1">
      <alignment horizontal="right" vertical="center"/>
    </xf>
    <xf numFmtId="0" fontId="30" fillId="0" borderId="0" xfId="0" applyFont="1" applyBorder="1" applyAlignment="1" applyProtection="1">
      <alignment horizontal="center"/>
    </xf>
    <xf numFmtId="0" fontId="29" fillId="0" borderId="0" xfId="0" quotePrefix="1" applyFont="1" applyBorder="1" applyAlignment="1" applyProtection="1">
      <alignment horizontal="left" vertical="center"/>
    </xf>
    <xf numFmtId="0" fontId="29" fillId="0" borderId="0" xfId="0" applyFont="1" applyBorder="1" applyAlignment="1" applyProtection="1">
      <alignment horizontal="left" vertical="center"/>
    </xf>
    <xf numFmtId="0" fontId="29" fillId="0" borderId="0" xfId="0" applyFont="1" applyBorder="1" applyAlignment="1" applyProtection="1">
      <alignment horizontal="center" vertical="top"/>
    </xf>
    <xf numFmtId="0" fontId="32" fillId="0" borderId="10" xfId="8" applyFont="1" applyBorder="1" applyAlignment="1" applyProtection="1">
      <alignment horizontal="center" vertical="center" wrapText="1"/>
    </xf>
    <xf numFmtId="49" fontId="1" fillId="12" borderId="11" xfId="8" applyNumberFormat="1" applyFont="1" applyFill="1" applyBorder="1" applyAlignment="1" applyProtection="1">
      <alignment horizontal="left" vertical="top" wrapText="1"/>
      <protection locked="0"/>
    </xf>
    <xf numFmtId="49" fontId="1" fillId="12" borderId="2" xfId="8" applyNumberFormat="1" applyFont="1" applyFill="1" applyBorder="1" applyAlignment="1" applyProtection="1">
      <alignment horizontal="left" vertical="top" wrapText="1"/>
      <protection locked="0"/>
    </xf>
    <xf numFmtId="49" fontId="1" fillId="12" borderId="14" xfId="8" applyNumberFormat="1" applyFont="1" applyFill="1" applyBorder="1" applyAlignment="1" applyProtection="1">
      <alignment horizontal="left" vertical="top" wrapText="1"/>
      <protection locked="0"/>
    </xf>
    <xf numFmtId="170" fontId="1" fillId="0" borderId="28" xfId="8" applyNumberFormat="1" applyFont="1" applyFill="1" applyBorder="1" applyAlignment="1" applyProtection="1">
      <alignment horizontal="left"/>
    </xf>
    <xf numFmtId="171" fontId="1" fillId="0" borderId="28" xfId="8" applyNumberFormat="1" applyFont="1" applyBorder="1" applyAlignment="1" applyProtection="1">
      <alignment horizontal="left"/>
    </xf>
    <xf numFmtId="0" fontId="2" fillId="0" borderId="0" xfId="8" applyFont="1" applyBorder="1" applyAlignment="1" applyProtection="1">
      <alignment horizontal="left" vertical="center"/>
    </xf>
    <xf numFmtId="170" fontId="1" fillId="0" borderId="0" xfId="8" applyNumberFormat="1" applyFont="1" applyFill="1" applyBorder="1" applyAlignment="1" applyProtection="1">
      <alignment horizontal="left"/>
    </xf>
    <xf numFmtId="0" fontId="1" fillId="0" borderId="26" xfId="8" applyFont="1" applyBorder="1" applyAlignment="1" applyProtection="1">
      <alignment horizontal="center" vertical="center"/>
    </xf>
    <xf numFmtId="49" fontId="1" fillId="0" borderId="0" xfId="8" applyNumberFormat="1" applyFont="1" applyFill="1" applyBorder="1" applyAlignment="1" applyProtection="1">
      <alignment horizontal="left"/>
      <protection locked="0"/>
    </xf>
    <xf numFmtId="165" fontId="5" fillId="9" borderId="63" xfId="0" applyNumberFormat="1" applyFont="1" applyFill="1" applyBorder="1" applyAlignment="1">
      <alignment horizontal="center"/>
    </xf>
    <xf numFmtId="165" fontId="5" fillId="9" borderId="64" xfId="0" applyNumberFormat="1" applyFont="1" applyFill="1" applyBorder="1" applyAlignment="1">
      <alignment horizontal="center"/>
    </xf>
    <xf numFmtId="0" fontId="6" fillId="6" borderId="66" xfId="0" applyFont="1" applyFill="1" applyBorder="1" applyAlignment="1">
      <alignment horizontal="center" vertical="center" wrapText="1"/>
    </xf>
    <xf numFmtId="0" fontId="6" fillId="6" borderId="67" xfId="0" applyFont="1" applyFill="1" applyBorder="1" applyAlignment="1">
      <alignment horizontal="center" vertical="center" wrapText="1"/>
    </xf>
    <xf numFmtId="0" fontId="2" fillId="6" borderId="42"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6" borderId="2" xfId="0" applyFont="1" applyFill="1" applyBorder="1" applyAlignment="1">
      <alignment horizontal="left" vertical="center" wrapText="1"/>
    </xf>
    <xf numFmtId="0" fontId="2" fillId="8" borderId="59" xfId="0" applyFont="1" applyFill="1" applyBorder="1" applyAlignment="1">
      <alignment horizontal="right"/>
    </xf>
    <xf numFmtId="0" fontId="2" fillId="8" borderId="60" xfId="0" applyFont="1" applyFill="1" applyBorder="1" applyAlignment="1">
      <alignment horizontal="right"/>
    </xf>
    <xf numFmtId="0" fontId="2" fillId="8" borderId="61" xfId="0" applyFont="1" applyFill="1" applyBorder="1" applyAlignment="1">
      <alignment horizontal="center" vertical="center" wrapText="1"/>
    </xf>
    <xf numFmtId="0" fontId="2" fillId="8" borderId="26" xfId="0" applyFont="1" applyFill="1" applyBorder="1" applyAlignment="1">
      <alignment horizontal="center" vertical="center" wrapText="1"/>
    </xf>
    <xf numFmtId="0" fontId="2" fillId="8" borderId="35" xfId="0" applyFont="1" applyFill="1" applyBorder="1" applyAlignment="1">
      <alignment horizontal="center" vertical="center" wrapText="1"/>
    </xf>
    <xf numFmtId="0" fontId="2" fillId="8" borderId="40"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60" xfId="0" applyFont="1" applyFill="1" applyBorder="1" applyAlignment="1">
      <alignment horizontal="center" vertical="center" wrapText="1"/>
    </xf>
    <xf numFmtId="0" fontId="2" fillId="8" borderId="11" xfId="0" applyFont="1" applyFill="1" applyBorder="1" applyAlignment="1">
      <alignment horizontal="right"/>
    </xf>
    <xf numFmtId="0" fontId="2" fillId="8" borderId="14" xfId="0" applyFont="1" applyFill="1" applyBorder="1" applyAlignment="1">
      <alignment horizontal="right"/>
    </xf>
  </cellXfs>
  <cellStyles count="13">
    <cellStyle name="Moeda 2" xfId="1"/>
    <cellStyle name="Moeda 2 2" xfId="7"/>
    <cellStyle name="Moeda_Composicao BDI v2.1" xfId="12"/>
    <cellStyle name="Normal" xfId="0" builtinId="0"/>
    <cellStyle name="Normal 2" xfId="2"/>
    <cellStyle name="Normal 2 2" xfId="8"/>
    <cellStyle name="Normal_FICHA DE VERIFICAÇÃO PRELIMINAR - Plano R" xfId="11"/>
    <cellStyle name="Porcentagem" xfId="3" builtinId="5"/>
    <cellStyle name="Porcentagem 2" xfId="4"/>
    <cellStyle name="Porcentagem 2 2" xfId="9"/>
    <cellStyle name="Vírgula" xfId="5" builtinId="3"/>
    <cellStyle name="Vírgula 2" xfId="6"/>
    <cellStyle name="Vírgula 2 2" xfId="10"/>
  </cellStyles>
  <dxfs count="9">
    <dxf>
      <font>
        <color theme="0"/>
      </font>
      <fill>
        <patternFill patternType="none">
          <bgColor indexed="65"/>
        </patternFill>
      </fill>
    </dxf>
    <dxf>
      <font>
        <color theme="0"/>
      </font>
      <fill>
        <patternFill>
          <bgColor theme="0"/>
        </patternFill>
      </fill>
      <border>
        <left/>
        <right/>
        <top/>
        <bottom/>
      </border>
    </dxf>
    <dxf>
      <fill>
        <patternFill>
          <bgColor rgb="FFFFFF9E"/>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
      <fill>
        <patternFill>
          <bgColor rgb="FFFFFF9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28575</xdr:colOff>
      <xdr:row>0</xdr:row>
      <xdr:rowOff>19050</xdr:rowOff>
    </xdr:from>
    <xdr:to>
      <xdr:col>10</xdr:col>
      <xdr:colOff>600075</xdr:colOff>
      <xdr:row>2</xdr:row>
      <xdr:rowOff>76200</xdr:rowOff>
    </xdr:to>
    <xdr:sp macro="" textlink="">
      <xdr:nvSpPr>
        <xdr:cNvPr id="2" name="Object 476" hidden="1">
          <a:extLst>
            <a:ext uri="{63B3BB69-23CF-44E3-9099-C40C66FF867C}">
              <a14:compatExt xmlns:a14="http://schemas.microsoft.com/office/drawing/2010/main" spid="_x0000_s156124"/>
            </a:ext>
          </a:extLst>
        </xdr:cNvPr>
        <xdr:cNvSpPr/>
      </xdr:nvSpPr>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190500</xdr:colOff>
          <xdr:row>0</xdr:row>
          <xdr:rowOff>0</xdr:rowOff>
        </xdr:from>
        <xdr:to>
          <xdr:col>18</xdr:col>
          <xdr:colOff>19050</xdr:colOff>
          <xdr:row>1</xdr:row>
          <xdr:rowOff>133350</xdr:rowOff>
        </xdr:to>
        <xdr:pic>
          <xdr:nvPicPr>
            <xdr:cNvPr id="3" name="SigiloPic"/>
            <xdr:cNvPicPr>
              <a:picLocks noChangeArrowheads="1"/>
              <a:extLst>
                <a:ext uri="{84589F7E-364E-4C9E-8A38-B11213B215E9}">
                  <a14:cameraTool cellRange="[1]PO!$T$1:$T$2" spid="_x0000_s4984"/>
                </a:ext>
              </a:extLst>
            </xdr:cNvPicPr>
          </xdr:nvPicPr>
          <xdr:blipFill>
            <a:blip xmlns:r="http://schemas.openxmlformats.org/officeDocument/2006/relationships" r:embed="rId1"/>
            <a:srcRect/>
            <a:stretch>
              <a:fillRect/>
            </a:stretch>
          </xdr:blipFill>
          <xdr:spPr bwMode="auto">
            <a:xfrm>
              <a:off x="5543550" y="0"/>
              <a:ext cx="1047750" cy="3333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8</xdr:col>
      <xdr:colOff>28575</xdr:colOff>
      <xdr:row>0</xdr:row>
      <xdr:rowOff>19050</xdr:rowOff>
    </xdr:from>
    <xdr:to>
      <xdr:col>10</xdr:col>
      <xdr:colOff>600075</xdr:colOff>
      <xdr:row>2</xdr:row>
      <xdr:rowOff>76200</xdr:rowOff>
    </xdr:to>
    <xdr:pic>
      <xdr:nvPicPr>
        <xdr:cNvPr id="4" name="Picture 47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ENGENHARIA\Desktop\Modelo%20Planilha%20CAIXA%20-%20MO27476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BDI (1)"/>
      <sheetName val="PO"/>
      <sheetName val="PLQ"/>
      <sheetName val="CFF"/>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81"/>
  <sheetViews>
    <sheetView tabSelected="1" topLeftCell="A26" zoomScale="70" zoomScaleNormal="70" workbookViewId="0">
      <selection activeCell="B32" sqref="B32:C32"/>
    </sheetView>
  </sheetViews>
  <sheetFormatPr defaultColWidth="9.140625" defaultRowHeight="12" x14ac:dyDescent="0.2"/>
  <cols>
    <col min="1" max="1" width="5.42578125" style="89" customWidth="1"/>
    <col min="2" max="2" width="7.28515625" style="89" customWidth="1"/>
    <col min="3" max="3" width="5.85546875" style="89" customWidth="1"/>
    <col min="4" max="4" width="6.42578125" style="89" customWidth="1"/>
    <col min="5" max="5" width="11.7109375" style="90" customWidth="1"/>
    <col min="6" max="6" width="4.42578125" style="90" customWidth="1"/>
    <col min="7" max="10" width="3.28515625" style="90" customWidth="1"/>
    <col min="11" max="14" width="3.28515625" style="46" customWidth="1"/>
    <col min="15" max="15" width="3.140625" style="46" customWidth="1"/>
    <col min="16" max="16" width="3.28515625" style="46" customWidth="1"/>
    <col min="17" max="17" width="31" style="46" customWidth="1"/>
    <col min="18" max="18" width="2.42578125" style="46" hidden="1" customWidth="1"/>
    <col min="19" max="19" width="3.28515625" style="46" customWidth="1"/>
    <col min="20" max="20" width="4.5703125" style="46" customWidth="1"/>
    <col min="21" max="21" width="3.28515625" style="46" customWidth="1"/>
    <col min="22" max="22" width="3.85546875" style="46" customWidth="1"/>
    <col min="23" max="23" width="9" style="46" customWidth="1"/>
    <col min="24" max="25" width="3.28515625" style="46" customWidth="1"/>
    <col min="26" max="26" width="9.5703125" style="46" customWidth="1"/>
    <col min="27" max="27" width="3.28515625" style="46" customWidth="1"/>
    <col min="28" max="28" width="2.7109375" style="46" customWidth="1"/>
    <col min="29" max="29" width="2.140625" style="46" hidden="1" customWidth="1"/>
    <col min="30" max="30" width="8.85546875" style="46" customWidth="1"/>
    <col min="31" max="32" width="3.28515625" style="46" customWidth="1"/>
    <col min="33" max="33" width="7.5703125" style="46" customWidth="1"/>
    <col min="34" max="38" width="3.28515625" style="46" customWidth="1"/>
    <col min="39" max="39" width="7.85546875" style="46" customWidth="1"/>
    <col min="40" max="40" width="1.85546875" style="46" customWidth="1"/>
    <col min="41" max="41" width="3.28515625" style="46" customWidth="1"/>
    <col min="42" max="42" width="11.28515625" style="46" customWidth="1"/>
    <col min="43" max="43" width="3.28515625" style="46" customWidth="1"/>
    <col min="44" max="44" width="11" style="46" bestFit="1" customWidth="1"/>
    <col min="45" max="45" width="6.85546875" style="46" customWidth="1"/>
    <col min="46" max="46" width="4.42578125" style="47" customWidth="1"/>
    <col min="47" max="47" width="7.140625" style="46" customWidth="1"/>
    <col min="48" max="48" width="3.28515625" style="46" customWidth="1"/>
    <col min="49" max="49" width="11.5703125" style="46" customWidth="1"/>
    <col min="50" max="55" width="3.28515625" style="46" customWidth="1"/>
    <col min="56" max="16384" width="9.140625" style="46"/>
  </cols>
  <sheetData>
    <row r="1" spans="1:46" ht="6.75" customHeight="1" x14ac:dyDescent="0.2">
      <c r="A1" s="206"/>
      <c r="B1" s="207"/>
      <c r="C1" s="207"/>
      <c r="D1" s="207"/>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9"/>
    </row>
    <row r="2" spans="1:46" ht="12.75" customHeight="1" x14ac:dyDescent="0.2">
      <c r="A2" s="503" t="s">
        <v>12</v>
      </c>
      <c r="B2" s="504"/>
      <c r="C2" s="504"/>
      <c r="D2" s="504"/>
      <c r="E2" s="504"/>
      <c r="F2" s="504"/>
      <c r="G2" s="504"/>
      <c r="H2" s="504"/>
      <c r="I2" s="504"/>
      <c r="J2" s="504"/>
      <c r="K2" s="504"/>
      <c r="L2" s="504"/>
      <c r="M2" s="504"/>
      <c r="N2" s="504"/>
      <c r="O2" s="504"/>
      <c r="P2" s="504"/>
      <c r="Q2" s="504"/>
      <c r="R2" s="504"/>
      <c r="S2" s="504"/>
      <c r="T2" s="504"/>
      <c r="U2" s="504"/>
      <c r="V2" s="504"/>
      <c r="W2" s="504"/>
      <c r="X2" s="504"/>
      <c r="Y2" s="504"/>
      <c r="Z2" s="504"/>
      <c r="AA2" s="504"/>
      <c r="AB2" s="504"/>
      <c r="AC2" s="504"/>
      <c r="AD2" s="504"/>
      <c r="AE2" s="504"/>
      <c r="AF2" s="504"/>
      <c r="AG2" s="504"/>
      <c r="AH2" s="504"/>
      <c r="AI2" s="504"/>
      <c r="AJ2" s="504"/>
      <c r="AK2" s="504"/>
      <c r="AL2" s="504"/>
      <c r="AM2" s="505"/>
    </row>
    <row r="3" spans="1:46" ht="12" customHeight="1" x14ac:dyDescent="0.2">
      <c r="A3" s="503"/>
      <c r="B3" s="504"/>
      <c r="C3" s="504"/>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4"/>
      <c r="AM3" s="505"/>
    </row>
    <row r="4" spans="1:46" ht="4.5" customHeight="1" x14ac:dyDescent="0.2">
      <c r="A4" s="210"/>
      <c r="B4" s="45"/>
      <c r="C4" s="45"/>
      <c r="D4" s="45"/>
      <c r="E4" s="45"/>
      <c r="F4" s="45"/>
      <c r="G4" s="45"/>
      <c r="H4" s="211"/>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212"/>
    </row>
    <row r="5" spans="1:46" s="48" customFormat="1" ht="13.5" customHeight="1" x14ac:dyDescent="0.2">
      <c r="A5" s="506"/>
      <c r="B5" s="507"/>
      <c r="C5" s="507"/>
      <c r="D5" s="507"/>
      <c r="E5" s="507"/>
      <c r="F5" s="507"/>
      <c r="G5" s="507"/>
      <c r="H5" s="507"/>
      <c r="I5" s="507"/>
      <c r="J5" s="507"/>
      <c r="K5" s="507"/>
      <c r="L5" s="507"/>
      <c r="M5" s="507"/>
      <c r="N5" s="507"/>
      <c r="O5" s="507"/>
      <c r="P5" s="507"/>
      <c r="Q5" s="507"/>
      <c r="R5" s="507"/>
      <c r="S5" s="507"/>
      <c r="T5" s="507"/>
      <c r="U5" s="507"/>
      <c r="V5" s="507"/>
      <c r="W5" s="507"/>
      <c r="X5" s="507"/>
      <c r="Y5" s="166"/>
      <c r="Z5" s="166"/>
      <c r="AA5" s="166"/>
      <c r="AB5" s="166"/>
      <c r="AC5" s="166"/>
      <c r="AD5" s="508"/>
      <c r="AE5" s="508"/>
      <c r="AF5" s="508"/>
      <c r="AG5" s="508"/>
      <c r="AH5" s="508"/>
      <c r="AI5" s="508"/>
      <c r="AJ5" s="508"/>
      <c r="AK5" s="508"/>
      <c r="AL5" s="508"/>
      <c r="AM5" s="509"/>
      <c r="AT5" s="49"/>
    </row>
    <row r="6" spans="1:46" ht="5.25" customHeight="1" x14ac:dyDescent="0.2">
      <c r="A6" s="213"/>
      <c r="B6" s="50"/>
      <c r="C6" s="50"/>
      <c r="D6" s="50"/>
      <c r="E6" s="50"/>
      <c r="F6" s="50"/>
      <c r="G6" s="50"/>
      <c r="H6" s="50"/>
      <c r="I6" s="50"/>
      <c r="J6" s="50"/>
      <c r="K6" s="57"/>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212"/>
    </row>
    <row r="7" spans="1:46" s="52" customFormat="1" ht="12" customHeight="1" x14ac:dyDescent="0.2">
      <c r="A7" s="214" t="s">
        <v>13</v>
      </c>
      <c r="B7" s="44"/>
      <c r="C7" s="44"/>
      <c r="D7" s="44"/>
      <c r="E7" s="44"/>
      <c r="F7" s="44"/>
      <c r="G7" s="44"/>
      <c r="H7" s="44"/>
      <c r="I7" s="45"/>
      <c r="J7" s="45"/>
      <c r="K7" s="45"/>
      <c r="L7" s="45"/>
      <c r="M7" s="45"/>
      <c r="N7" s="45"/>
      <c r="O7" s="45"/>
      <c r="P7" s="45"/>
      <c r="Q7" s="45"/>
      <c r="R7" s="45"/>
      <c r="S7" s="45"/>
      <c r="T7" s="45"/>
      <c r="U7" s="45"/>
      <c r="V7" s="45"/>
      <c r="W7" s="44"/>
      <c r="X7" s="44"/>
      <c r="Y7" s="44"/>
      <c r="Z7" s="44"/>
      <c r="AA7" s="44"/>
      <c r="AB7" s="45"/>
      <c r="AC7" s="45"/>
      <c r="AD7" s="51"/>
      <c r="AE7" s="45"/>
      <c r="AF7" s="45"/>
      <c r="AG7" s="45"/>
      <c r="AH7" s="45"/>
      <c r="AI7" s="45"/>
      <c r="AJ7" s="45"/>
      <c r="AK7" s="45"/>
      <c r="AL7" s="45"/>
      <c r="AM7" s="212"/>
      <c r="AT7" s="53"/>
    </row>
    <row r="8" spans="1:46" s="52" customFormat="1" ht="14.1" customHeight="1" x14ac:dyDescent="0.2">
      <c r="A8" s="510" t="s">
        <v>72</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2"/>
      <c r="AD8" s="513"/>
      <c r="AE8" s="514"/>
      <c r="AF8" s="514"/>
      <c r="AG8" s="514"/>
      <c r="AH8" s="514"/>
      <c r="AI8" s="514"/>
      <c r="AJ8" s="514"/>
      <c r="AK8" s="514"/>
      <c r="AL8" s="514"/>
      <c r="AM8" s="515"/>
      <c r="AT8" s="53"/>
    </row>
    <row r="9" spans="1:46" s="55" customFormat="1" ht="5.25" customHeight="1" x14ac:dyDescent="0.2">
      <c r="A9" s="215"/>
      <c r="B9" s="54"/>
      <c r="C9" s="54"/>
      <c r="D9" s="54"/>
      <c r="E9" s="54"/>
      <c r="F9" s="54"/>
      <c r="G9" s="54"/>
      <c r="H9" s="54"/>
      <c r="I9" s="54"/>
      <c r="J9" s="54"/>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216"/>
      <c r="AT9" s="56"/>
    </row>
    <row r="10" spans="1:46" s="52" customFormat="1" ht="12" customHeight="1" x14ac:dyDescent="0.2">
      <c r="A10" s="214" t="s">
        <v>14</v>
      </c>
      <c r="B10" s="44"/>
      <c r="C10" s="44"/>
      <c r="D10" s="44"/>
      <c r="E10" s="45"/>
      <c r="F10" s="45"/>
      <c r="G10" s="45"/>
      <c r="H10" s="45"/>
      <c r="I10" s="45"/>
      <c r="J10" s="45"/>
      <c r="K10" s="45"/>
      <c r="L10" s="45"/>
      <c r="M10" s="45"/>
      <c r="N10" s="45"/>
      <c r="O10" s="45"/>
      <c r="P10" s="45"/>
      <c r="Q10" s="45"/>
      <c r="R10" s="45"/>
      <c r="S10" s="45"/>
      <c r="T10" s="45"/>
      <c r="U10" s="45"/>
      <c r="V10" s="45"/>
      <c r="W10" s="51" t="s">
        <v>15</v>
      </c>
      <c r="X10" s="45"/>
      <c r="Y10" s="44"/>
      <c r="Z10" s="44"/>
      <c r="AA10" s="44"/>
      <c r="AB10" s="44"/>
      <c r="AC10" s="44"/>
      <c r="AD10" s="45"/>
      <c r="AE10" s="44"/>
      <c r="AF10" s="57"/>
      <c r="AG10" s="45"/>
      <c r="AH10" s="45"/>
      <c r="AI10" s="45"/>
      <c r="AJ10" s="45"/>
      <c r="AK10" s="203"/>
      <c r="AL10" s="58" t="s">
        <v>16</v>
      </c>
      <c r="AM10" s="217"/>
      <c r="AT10" s="53"/>
    </row>
    <row r="11" spans="1:46" ht="34.5" customHeight="1" x14ac:dyDescent="0.2">
      <c r="A11" s="516" t="s">
        <v>315</v>
      </c>
      <c r="B11" s="517"/>
      <c r="C11" s="517"/>
      <c r="D11" s="517"/>
      <c r="E11" s="517"/>
      <c r="F11" s="517"/>
      <c r="G11" s="517"/>
      <c r="H11" s="517"/>
      <c r="I11" s="517"/>
      <c r="J11" s="517"/>
      <c r="K11" s="517"/>
      <c r="L11" s="517"/>
      <c r="M11" s="517"/>
      <c r="N11" s="517"/>
      <c r="O11" s="517"/>
      <c r="P11" s="517"/>
      <c r="Q11" s="517"/>
      <c r="R11" s="517"/>
      <c r="S11" s="517"/>
      <c r="T11" s="517"/>
      <c r="U11" s="517"/>
      <c r="V11" s="518"/>
      <c r="W11" s="519" t="s">
        <v>57</v>
      </c>
      <c r="X11" s="511"/>
      <c r="Y11" s="511"/>
      <c r="Z11" s="511"/>
      <c r="AA11" s="511"/>
      <c r="AB11" s="511"/>
      <c r="AC11" s="511"/>
      <c r="AD11" s="511"/>
      <c r="AE11" s="511"/>
      <c r="AF11" s="511"/>
      <c r="AG11" s="511"/>
      <c r="AH11" s="511"/>
      <c r="AI11" s="511"/>
      <c r="AJ11" s="511"/>
      <c r="AK11" s="512"/>
      <c r="AL11" s="520" t="s">
        <v>17</v>
      </c>
      <c r="AM11" s="521"/>
    </row>
    <row r="12" spans="1:46" s="55" customFormat="1" ht="6.75" customHeight="1" x14ac:dyDescent="0.2">
      <c r="A12" s="215"/>
      <c r="B12" s="54"/>
      <c r="C12" s="54"/>
      <c r="D12" s="54"/>
      <c r="E12" s="54"/>
      <c r="F12" s="54"/>
      <c r="G12" s="54"/>
      <c r="H12" s="54"/>
      <c r="I12" s="54"/>
      <c r="J12" s="54"/>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45"/>
      <c r="AL12" s="45"/>
      <c r="AM12" s="212"/>
      <c r="AT12" s="56"/>
    </row>
    <row r="13" spans="1:46" s="52" customFormat="1" ht="12" customHeight="1" x14ac:dyDescent="0.2">
      <c r="A13" s="210"/>
      <c r="B13" s="45"/>
      <c r="C13" s="45"/>
      <c r="D13" s="45"/>
      <c r="E13" s="44"/>
      <c r="F13" s="44"/>
      <c r="G13" s="44"/>
      <c r="H13" s="44"/>
      <c r="I13" s="45"/>
      <c r="J13" s="45"/>
      <c r="K13" s="45"/>
      <c r="L13" s="45"/>
      <c r="M13" s="45"/>
      <c r="N13" s="45"/>
      <c r="O13" s="45"/>
      <c r="P13" s="45"/>
      <c r="Q13" s="45"/>
      <c r="R13" s="45"/>
      <c r="S13" s="45"/>
      <c r="T13" s="45"/>
      <c r="U13" s="45"/>
      <c r="V13" s="45"/>
      <c r="W13" s="51" t="s">
        <v>18</v>
      </c>
      <c r="X13" s="45"/>
      <c r="Y13" s="45"/>
      <c r="Z13" s="44"/>
      <c r="AA13" s="45"/>
      <c r="AB13" s="45"/>
      <c r="AC13" s="45"/>
      <c r="AD13" s="45"/>
      <c r="AE13" s="45"/>
      <c r="AF13" s="51" t="s">
        <v>19</v>
      </c>
      <c r="AG13" s="45"/>
      <c r="AH13" s="45"/>
      <c r="AI13" s="44"/>
      <c r="AJ13" s="45"/>
      <c r="AK13" s="45"/>
      <c r="AL13" s="45"/>
      <c r="AM13" s="212"/>
      <c r="AT13" s="53"/>
    </row>
    <row r="14" spans="1:46" s="52" customFormat="1" ht="21" customHeight="1" x14ac:dyDescent="0.2">
      <c r="A14" s="438" t="s">
        <v>316</v>
      </c>
      <c r="B14" s="439"/>
      <c r="C14" s="439"/>
      <c r="D14" s="439"/>
      <c r="E14" s="439"/>
      <c r="F14" s="439"/>
      <c r="G14" s="439"/>
      <c r="H14" s="439"/>
      <c r="I14" s="439"/>
      <c r="J14" s="439"/>
      <c r="K14" s="439"/>
      <c r="L14" s="439"/>
      <c r="M14" s="439"/>
      <c r="N14" s="439"/>
      <c r="O14" s="439"/>
      <c r="P14" s="439"/>
      <c r="Q14" s="439"/>
      <c r="R14" s="439"/>
      <c r="S14" s="439"/>
      <c r="T14" s="439"/>
      <c r="U14" s="439"/>
      <c r="V14" s="440"/>
      <c r="W14" s="441" t="s">
        <v>88</v>
      </c>
      <c r="X14" s="442"/>
      <c r="Y14" s="442"/>
      <c r="Z14" s="442"/>
      <c r="AA14" s="442"/>
      <c r="AB14" s="442"/>
      <c r="AC14" s="442"/>
      <c r="AD14" s="442"/>
      <c r="AE14" s="443"/>
      <c r="AF14" s="444" t="s">
        <v>358</v>
      </c>
      <c r="AG14" s="445"/>
      <c r="AH14" s="445"/>
      <c r="AI14" s="445"/>
      <c r="AJ14" s="445"/>
      <c r="AK14" s="445"/>
      <c r="AL14" s="445"/>
      <c r="AM14" s="446"/>
      <c r="AT14" s="53"/>
    </row>
    <row r="15" spans="1:46" ht="6" customHeight="1" x14ac:dyDescent="0.2">
      <c r="A15" s="218"/>
      <c r="B15" s="195"/>
      <c r="C15" s="195"/>
      <c r="D15" s="195"/>
      <c r="E15" s="195"/>
      <c r="F15" s="195"/>
      <c r="G15" s="195"/>
      <c r="H15" s="195"/>
      <c r="I15" s="195"/>
      <c r="J15" s="195"/>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219"/>
    </row>
    <row r="16" spans="1:46" ht="11.25" customHeight="1" x14ac:dyDescent="0.2">
      <c r="A16" s="220" t="s">
        <v>20</v>
      </c>
      <c r="B16" s="197"/>
      <c r="C16" s="197"/>
      <c r="D16" s="197"/>
      <c r="E16" s="197"/>
      <c r="F16" s="199" t="s">
        <v>87</v>
      </c>
      <c r="G16" s="197"/>
      <c r="H16" s="197"/>
      <c r="I16" s="197"/>
      <c r="J16" s="197"/>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221"/>
      <c r="AN16" s="60" t="b">
        <v>0</v>
      </c>
    </row>
    <row r="17" spans="1:51" ht="6.75" customHeight="1" x14ac:dyDescent="0.2">
      <c r="A17" s="214"/>
      <c r="B17" s="44"/>
      <c r="C17" s="44"/>
      <c r="D17" s="44"/>
      <c r="E17" s="44"/>
      <c r="F17" s="44"/>
      <c r="G17" s="44"/>
      <c r="H17" s="44"/>
      <c r="I17" s="44"/>
      <c r="J17" s="44"/>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212"/>
    </row>
    <row r="18" spans="1:51" ht="12.6" customHeight="1" x14ac:dyDescent="0.2">
      <c r="A18" s="484"/>
      <c r="B18" s="485"/>
      <c r="C18" s="485"/>
      <c r="D18" s="485"/>
      <c r="E18" s="485"/>
      <c r="F18" s="485"/>
      <c r="G18" s="485"/>
      <c r="H18" s="485"/>
      <c r="I18" s="485"/>
      <c r="J18" s="485"/>
      <c r="K18" s="485"/>
      <c r="L18" s="485"/>
      <c r="M18" s="485"/>
      <c r="N18" s="485"/>
      <c r="O18" s="486"/>
      <c r="P18" s="447" t="s">
        <v>21</v>
      </c>
      <c r="Q18" s="448"/>
      <c r="R18" s="448"/>
      <c r="S18" s="448"/>
      <c r="T18" s="448"/>
      <c r="U18" s="448"/>
      <c r="V18" s="448"/>
      <c r="W18" s="448"/>
      <c r="X18" s="451" t="s">
        <v>22</v>
      </c>
      <c r="Y18" s="452"/>
      <c r="Z18" s="452"/>
      <c r="AA18" s="452"/>
      <c r="AB18" s="452"/>
      <c r="AC18" s="452"/>
      <c r="AD18" s="452"/>
      <c r="AE18" s="452"/>
      <c r="AF18" s="452"/>
      <c r="AG18" s="452"/>
      <c r="AH18" s="453"/>
      <c r="AI18" s="457">
        <v>0.26929999999999998</v>
      </c>
      <c r="AJ18" s="458"/>
      <c r="AK18" s="458"/>
      <c r="AL18" s="458"/>
      <c r="AM18" s="459"/>
    </row>
    <row r="19" spans="1:51" ht="12.6" customHeight="1" x14ac:dyDescent="0.2">
      <c r="A19" s="487"/>
      <c r="B19" s="488"/>
      <c r="C19" s="488"/>
      <c r="D19" s="488"/>
      <c r="E19" s="488"/>
      <c r="F19" s="488"/>
      <c r="G19" s="488"/>
      <c r="H19" s="488"/>
      <c r="I19" s="488"/>
      <c r="J19" s="488"/>
      <c r="K19" s="488"/>
      <c r="L19" s="488"/>
      <c r="M19" s="488"/>
      <c r="N19" s="488"/>
      <c r="O19" s="489"/>
      <c r="P19" s="449"/>
      <c r="Q19" s="450"/>
      <c r="R19" s="450"/>
      <c r="S19" s="450"/>
      <c r="T19" s="450"/>
      <c r="U19" s="450"/>
      <c r="V19" s="450"/>
      <c r="W19" s="450"/>
      <c r="X19" s="454"/>
      <c r="Y19" s="455"/>
      <c r="Z19" s="455"/>
      <c r="AA19" s="455"/>
      <c r="AB19" s="455"/>
      <c r="AC19" s="455"/>
      <c r="AD19" s="455"/>
      <c r="AE19" s="455"/>
      <c r="AF19" s="455"/>
      <c r="AG19" s="455"/>
      <c r="AH19" s="456"/>
      <c r="AI19" s="460"/>
      <c r="AJ19" s="461"/>
      <c r="AK19" s="461"/>
      <c r="AL19" s="461"/>
      <c r="AM19" s="462"/>
    </row>
    <row r="20" spans="1:51" ht="17.25" hidden="1" customHeight="1" x14ac:dyDescent="0.2">
      <c r="A20" s="222" t="s">
        <v>23</v>
      </c>
      <c r="B20" s="61"/>
      <c r="C20" s="61"/>
      <c r="D20" s="61"/>
      <c r="E20" s="61"/>
      <c r="F20" s="61"/>
      <c r="G20" s="61"/>
      <c r="H20" s="61"/>
      <c r="I20" s="61"/>
      <c r="J20" s="62" t="s">
        <v>24</v>
      </c>
      <c r="K20" s="463">
        <v>3.2000000000000002E-3</v>
      </c>
      <c r="L20" s="463"/>
      <c r="M20" s="63" t="s">
        <v>25</v>
      </c>
      <c r="N20" s="463">
        <v>7.4000000000000003E-3</v>
      </c>
      <c r="O20" s="532"/>
      <c r="P20" s="64" t="s">
        <v>26</v>
      </c>
      <c r="Q20" s="65"/>
      <c r="R20" s="65"/>
      <c r="S20" s="65"/>
      <c r="T20" s="65"/>
      <c r="U20" s="65"/>
      <c r="V20" s="533">
        <v>7.1999999999999998E-3</v>
      </c>
      <c r="W20" s="534"/>
      <c r="X20" s="522" t="s">
        <v>71</v>
      </c>
      <c r="Y20" s="522"/>
      <c r="Z20" s="522"/>
      <c r="AA20" s="522"/>
      <c r="AB20" s="522"/>
      <c r="AC20" s="522"/>
      <c r="AD20" s="522"/>
      <c r="AE20" s="522"/>
      <c r="AF20" s="522"/>
      <c r="AG20" s="522"/>
      <c r="AH20" s="522"/>
      <c r="AI20" s="522"/>
      <c r="AJ20" s="522"/>
      <c r="AK20" s="522"/>
      <c r="AL20" s="522"/>
      <c r="AM20" s="523"/>
      <c r="AR20" s="47"/>
      <c r="AT20" s="46"/>
    </row>
    <row r="21" spans="1:51" ht="17.25" hidden="1" customHeight="1" x14ac:dyDescent="0.2">
      <c r="A21" s="223" t="s">
        <v>27</v>
      </c>
      <c r="B21" s="66"/>
      <c r="C21" s="66"/>
      <c r="D21" s="66"/>
      <c r="E21" s="66"/>
      <c r="F21" s="66"/>
      <c r="G21" s="66"/>
      <c r="H21" s="66"/>
      <c r="I21" s="66"/>
      <c r="J21" s="67" t="s">
        <v>24</v>
      </c>
      <c r="K21" s="528">
        <v>5.0000000000000001E-3</v>
      </c>
      <c r="L21" s="528"/>
      <c r="M21" s="68" t="s">
        <v>25</v>
      </c>
      <c r="N21" s="528">
        <v>9.7000000000000003E-3</v>
      </c>
      <c r="O21" s="529"/>
      <c r="P21" s="69" t="s">
        <v>28</v>
      </c>
      <c r="Q21" s="70"/>
      <c r="R21" s="70"/>
      <c r="S21" s="70"/>
      <c r="T21" s="70"/>
      <c r="U21" s="70"/>
      <c r="V21" s="530">
        <v>9.5999999999999992E-3</v>
      </c>
      <c r="W21" s="531"/>
      <c r="X21" s="524"/>
      <c r="Y21" s="524"/>
      <c r="Z21" s="524"/>
      <c r="AA21" s="524"/>
      <c r="AB21" s="524"/>
      <c r="AC21" s="524"/>
      <c r="AD21" s="524"/>
      <c r="AE21" s="524"/>
      <c r="AF21" s="524"/>
      <c r="AG21" s="524"/>
      <c r="AH21" s="524"/>
      <c r="AI21" s="524"/>
      <c r="AJ21" s="524"/>
      <c r="AK21" s="524"/>
      <c r="AL21" s="524"/>
      <c r="AM21" s="525"/>
      <c r="AR21" s="47"/>
      <c r="AT21" s="46"/>
    </row>
    <row r="22" spans="1:51" ht="17.25" hidden="1" customHeight="1" x14ac:dyDescent="0.2">
      <c r="A22" s="223" t="s">
        <v>29</v>
      </c>
      <c r="B22" s="66"/>
      <c r="C22" s="66"/>
      <c r="D22" s="66"/>
      <c r="E22" s="66"/>
      <c r="F22" s="66"/>
      <c r="G22" s="66"/>
      <c r="H22" s="66"/>
      <c r="I22" s="66"/>
      <c r="J22" s="67" t="s">
        <v>24</v>
      </c>
      <c r="K22" s="528">
        <v>1.0200000000000001E-2</v>
      </c>
      <c r="L22" s="528"/>
      <c r="M22" s="68" t="s">
        <v>25</v>
      </c>
      <c r="N22" s="528">
        <v>1.21E-2</v>
      </c>
      <c r="O22" s="529"/>
      <c r="P22" s="69" t="s">
        <v>30</v>
      </c>
      <c r="Q22" s="70"/>
      <c r="R22" s="70"/>
      <c r="S22" s="70"/>
      <c r="T22" s="70"/>
      <c r="U22" s="70"/>
      <c r="V22" s="530">
        <v>1.21E-2</v>
      </c>
      <c r="W22" s="531"/>
      <c r="X22" s="524"/>
      <c r="Y22" s="524"/>
      <c r="Z22" s="524"/>
      <c r="AA22" s="524"/>
      <c r="AB22" s="524"/>
      <c r="AC22" s="524"/>
      <c r="AD22" s="524"/>
      <c r="AE22" s="524"/>
      <c r="AF22" s="524"/>
      <c r="AG22" s="524"/>
      <c r="AH22" s="524"/>
      <c r="AI22" s="524"/>
      <c r="AJ22" s="524"/>
      <c r="AK22" s="524"/>
      <c r="AL22" s="524"/>
      <c r="AM22" s="525"/>
      <c r="AR22" s="47"/>
      <c r="AT22" s="46"/>
    </row>
    <row r="23" spans="1:51" ht="17.25" hidden="1" customHeight="1" x14ac:dyDescent="0.2">
      <c r="A23" s="223" t="s">
        <v>31</v>
      </c>
      <c r="B23" s="66"/>
      <c r="C23" s="66"/>
      <c r="D23" s="66"/>
      <c r="E23" s="66"/>
      <c r="F23" s="66"/>
      <c r="G23" s="66"/>
      <c r="H23" s="66"/>
      <c r="I23" s="66"/>
      <c r="J23" s="67" t="s">
        <v>24</v>
      </c>
      <c r="K23" s="528">
        <v>3.7999999999999999E-2</v>
      </c>
      <c r="L23" s="528"/>
      <c r="M23" s="68" t="s">
        <v>25</v>
      </c>
      <c r="N23" s="528">
        <v>4.6699999999999998E-2</v>
      </c>
      <c r="O23" s="529"/>
      <c r="P23" s="69" t="s">
        <v>32</v>
      </c>
      <c r="Q23" s="70"/>
      <c r="R23" s="70"/>
      <c r="S23" s="70"/>
      <c r="T23" s="70"/>
      <c r="U23" s="70"/>
      <c r="V23" s="530">
        <v>4.6699999999999998E-2</v>
      </c>
      <c r="W23" s="531"/>
      <c r="X23" s="524"/>
      <c r="Y23" s="524"/>
      <c r="Z23" s="524"/>
      <c r="AA23" s="524"/>
      <c r="AB23" s="524"/>
      <c r="AC23" s="524"/>
      <c r="AD23" s="524"/>
      <c r="AE23" s="524"/>
      <c r="AF23" s="524"/>
      <c r="AG23" s="524"/>
      <c r="AH23" s="524"/>
      <c r="AI23" s="524"/>
      <c r="AJ23" s="524"/>
      <c r="AK23" s="524"/>
      <c r="AL23" s="524"/>
      <c r="AM23" s="525"/>
      <c r="AR23" s="47"/>
      <c r="AT23" s="46"/>
    </row>
    <row r="24" spans="1:51" ht="17.25" hidden="1" customHeight="1" x14ac:dyDescent="0.2">
      <c r="A24" s="223" t="s">
        <v>33</v>
      </c>
      <c r="B24" s="66"/>
      <c r="C24" s="66"/>
      <c r="D24" s="66"/>
      <c r="E24" s="66"/>
      <c r="F24" s="66"/>
      <c r="G24" s="66"/>
      <c r="H24" s="66"/>
      <c r="I24" s="66"/>
      <c r="J24" s="67" t="s">
        <v>24</v>
      </c>
      <c r="K24" s="528">
        <v>6.6400000000000001E-2</v>
      </c>
      <c r="L24" s="528"/>
      <c r="M24" s="68" t="s">
        <v>25</v>
      </c>
      <c r="N24" s="528">
        <v>8.6900000000000005E-2</v>
      </c>
      <c r="O24" s="529"/>
      <c r="P24" s="69" t="s">
        <v>34</v>
      </c>
      <c r="Q24" s="70"/>
      <c r="R24" s="70"/>
      <c r="S24" s="70"/>
      <c r="T24" s="70"/>
      <c r="U24" s="70"/>
      <c r="V24" s="530">
        <v>8.6900000000000005E-2</v>
      </c>
      <c r="W24" s="531"/>
      <c r="X24" s="524"/>
      <c r="Y24" s="524"/>
      <c r="Z24" s="524"/>
      <c r="AA24" s="524"/>
      <c r="AB24" s="524"/>
      <c r="AC24" s="524"/>
      <c r="AD24" s="524"/>
      <c r="AE24" s="524"/>
      <c r="AF24" s="524"/>
      <c r="AG24" s="524"/>
      <c r="AH24" s="524"/>
      <c r="AI24" s="524"/>
      <c r="AJ24" s="524"/>
      <c r="AK24" s="524"/>
      <c r="AL24" s="524"/>
      <c r="AM24" s="525"/>
      <c r="AT24" s="46"/>
    </row>
    <row r="25" spans="1:51" ht="17.25" hidden="1" customHeight="1" x14ac:dyDescent="0.2">
      <c r="A25" s="224" t="s">
        <v>35</v>
      </c>
      <c r="B25" s="71"/>
      <c r="C25" s="156" t="s">
        <v>45</v>
      </c>
      <c r="D25" s="156" t="s">
        <v>48</v>
      </c>
      <c r="E25" s="72" t="s">
        <v>49</v>
      </c>
      <c r="F25" s="157">
        <v>0.02</v>
      </c>
      <c r="G25" s="71"/>
      <c r="H25" s="71"/>
      <c r="I25" s="71"/>
      <c r="J25" s="498">
        <v>7.6499999999999999E-2</v>
      </c>
      <c r="K25" s="499"/>
      <c r="L25" s="499"/>
      <c r="M25" s="499"/>
      <c r="N25" s="499"/>
      <c r="O25" s="500"/>
      <c r="P25" s="73" t="s">
        <v>36</v>
      </c>
      <c r="Q25" s="74"/>
      <c r="R25" s="74"/>
      <c r="S25" s="74"/>
      <c r="T25" s="74"/>
      <c r="U25" s="74"/>
      <c r="V25" s="501">
        <v>7.6499999999999999E-2</v>
      </c>
      <c r="W25" s="502"/>
      <c r="X25" s="526"/>
      <c r="Y25" s="526"/>
      <c r="Z25" s="526"/>
      <c r="AA25" s="526"/>
      <c r="AB25" s="526"/>
      <c r="AC25" s="526"/>
      <c r="AD25" s="526"/>
      <c r="AE25" s="526"/>
      <c r="AF25" s="526"/>
      <c r="AG25" s="526"/>
      <c r="AH25" s="526"/>
      <c r="AI25" s="526"/>
      <c r="AJ25" s="526"/>
      <c r="AK25" s="526"/>
      <c r="AL25" s="526"/>
      <c r="AM25" s="527"/>
      <c r="AT25" s="46"/>
    </row>
    <row r="26" spans="1:51" ht="6" customHeight="1" x14ac:dyDescent="0.2">
      <c r="A26" s="214"/>
      <c r="B26" s="44"/>
      <c r="C26" s="44"/>
      <c r="D26" s="44"/>
      <c r="E26" s="44"/>
      <c r="F26" s="44"/>
      <c r="G26" s="44"/>
      <c r="H26" s="44"/>
      <c r="I26" s="44"/>
      <c r="J26" s="44"/>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212"/>
    </row>
    <row r="27" spans="1:51" ht="50.1" customHeight="1" x14ac:dyDescent="0.2">
      <c r="A27" s="464" t="s">
        <v>0</v>
      </c>
      <c r="B27" s="75"/>
      <c r="C27" s="76"/>
      <c r="D27" s="77"/>
      <c r="E27" s="76"/>
      <c r="F27" s="447" t="s">
        <v>37</v>
      </c>
      <c r="G27" s="448"/>
      <c r="H27" s="448"/>
      <c r="I27" s="448"/>
      <c r="J27" s="448"/>
      <c r="K27" s="448"/>
      <c r="L27" s="448"/>
      <c r="M27" s="448"/>
      <c r="N27" s="448"/>
      <c r="O27" s="448"/>
      <c r="P27" s="448"/>
      <c r="Q27" s="448"/>
      <c r="R27" s="467"/>
      <c r="S27" s="447" t="s">
        <v>38</v>
      </c>
      <c r="T27" s="467"/>
      <c r="U27" s="472" t="s">
        <v>39</v>
      </c>
      <c r="V27" s="473"/>
      <c r="W27" s="474"/>
      <c r="X27" s="481" t="s">
        <v>40</v>
      </c>
      <c r="Y27" s="482"/>
      <c r="Z27" s="482"/>
      <c r="AA27" s="482"/>
      <c r="AB27" s="482"/>
      <c r="AC27" s="482"/>
      <c r="AD27" s="482"/>
      <c r="AE27" s="482"/>
      <c r="AF27" s="482"/>
      <c r="AG27" s="482"/>
      <c r="AH27" s="482"/>
      <c r="AI27" s="482"/>
      <c r="AJ27" s="482"/>
      <c r="AK27" s="482"/>
      <c r="AL27" s="482"/>
      <c r="AM27" s="483"/>
      <c r="AR27" s="490" t="s">
        <v>41</v>
      </c>
      <c r="AS27" s="490"/>
    </row>
    <row r="28" spans="1:51" ht="50.1" customHeight="1" x14ac:dyDescent="0.2">
      <c r="A28" s="465"/>
      <c r="B28" s="79" t="s">
        <v>1</v>
      </c>
      <c r="C28" s="80"/>
      <c r="D28" s="491" t="s">
        <v>42</v>
      </c>
      <c r="E28" s="492"/>
      <c r="F28" s="468"/>
      <c r="G28" s="469"/>
      <c r="H28" s="469"/>
      <c r="I28" s="469"/>
      <c r="J28" s="469"/>
      <c r="K28" s="469"/>
      <c r="L28" s="469"/>
      <c r="M28" s="469"/>
      <c r="N28" s="469"/>
      <c r="O28" s="469"/>
      <c r="P28" s="469"/>
      <c r="Q28" s="469"/>
      <c r="R28" s="470"/>
      <c r="S28" s="468"/>
      <c r="T28" s="470"/>
      <c r="U28" s="475"/>
      <c r="V28" s="476"/>
      <c r="W28" s="477"/>
      <c r="X28" s="481" t="s">
        <v>43</v>
      </c>
      <c r="Y28" s="482"/>
      <c r="Z28" s="482"/>
      <c r="AA28" s="482"/>
      <c r="AB28" s="482"/>
      <c r="AC28" s="482"/>
      <c r="AD28" s="482"/>
      <c r="AE28" s="493" t="s">
        <v>44</v>
      </c>
      <c r="AF28" s="482"/>
      <c r="AG28" s="482"/>
      <c r="AH28" s="482"/>
      <c r="AI28" s="482"/>
      <c r="AJ28" s="482"/>
      <c r="AK28" s="482"/>
      <c r="AL28" s="482"/>
      <c r="AM28" s="483"/>
      <c r="AR28" s="78" t="s">
        <v>45</v>
      </c>
      <c r="AS28" s="81">
        <v>0.02</v>
      </c>
    </row>
    <row r="29" spans="1:51" ht="50.1" customHeight="1" x14ac:dyDescent="0.2">
      <c r="A29" s="466"/>
      <c r="B29" s="82"/>
      <c r="C29" s="83"/>
      <c r="D29" s="84"/>
      <c r="E29" s="83"/>
      <c r="F29" s="449"/>
      <c r="G29" s="450"/>
      <c r="H29" s="450"/>
      <c r="I29" s="450"/>
      <c r="J29" s="450"/>
      <c r="K29" s="450"/>
      <c r="L29" s="450"/>
      <c r="M29" s="450"/>
      <c r="N29" s="450"/>
      <c r="O29" s="450"/>
      <c r="P29" s="450"/>
      <c r="Q29" s="450"/>
      <c r="R29" s="471"/>
      <c r="S29" s="449"/>
      <c r="T29" s="471"/>
      <c r="U29" s="478"/>
      <c r="V29" s="479"/>
      <c r="W29" s="480"/>
      <c r="X29" s="449" t="s">
        <v>46</v>
      </c>
      <c r="Y29" s="450"/>
      <c r="Z29" s="471"/>
      <c r="AA29" s="449" t="s">
        <v>47</v>
      </c>
      <c r="AB29" s="450"/>
      <c r="AC29" s="450"/>
      <c r="AD29" s="450"/>
      <c r="AE29" s="494" t="s">
        <v>46</v>
      </c>
      <c r="AF29" s="450"/>
      <c r="AG29" s="471"/>
      <c r="AH29" s="495" t="s">
        <v>47</v>
      </c>
      <c r="AI29" s="496"/>
      <c r="AJ29" s="496"/>
      <c r="AK29" s="496"/>
      <c r="AL29" s="496"/>
      <c r="AM29" s="497"/>
      <c r="AR29" s="78" t="s">
        <v>48</v>
      </c>
      <c r="AS29" s="81">
        <v>6.4999999999999997E-3</v>
      </c>
    </row>
    <row r="30" spans="1:51" ht="50.1" customHeight="1" x14ac:dyDescent="0.2">
      <c r="A30" s="236">
        <v>1</v>
      </c>
      <c r="B30" s="541"/>
      <c r="C30" s="542"/>
      <c r="D30" s="541"/>
      <c r="E30" s="542"/>
      <c r="F30" s="543" t="s">
        <v>54</v>
      </c>
      <c r="G30" s="544"/>
      <c r="H30" s="544"/>
      <c r="I30" s="544"/>
      <c r="J30" s="544"/>
      <c r="K30" s="544"/>
      <c r="L30" s="544"/>
      <c r="M30" s="544"/>
      <c r="N30" s="544"/>
      <c r="O30" s="544"/>
      <c r="P30" s="544"/>
      <c r="Q30" s="544"/>
      <c r="R30" s="545"/>
      <c r="S30" s="546"/>
      <c r="T30" s="547"/>
      <c r="U30" s="385"/>
      <c r="V30" s="386"/>
      <c r="W30" s="387"/>
      <c r="X30" s="548"/>
      <c r="Y30" s="549"/>
      <c r="Z30" s="550"/>
      <c r="AA30" s="551" t="str">
        <f>IF(S30="","",ROUND(U30*X30,2))</f>
        <v/>
      </c>
      <c r="AB30" s="552"/>
      <c r="AC30" s="552"/>
      <c r="AD30" s="553"/>
      <c r="AE30" s="538" t="str">
        <f>IF(S30="","",ROUND(X30*(1+$AI$18),2))</f>
        <v/>
      </c>
      <c r="AF30" s="539"/>
      <c r="AG30" s="539"/>
      <c r="AH30" s="409">
        <f>SUM(AH31:AM33)</f>
        <v>23085.82</v>
      </c>
      <c r="AI30" s="410"/>
      <c r="AJ30" s="410"/>
      <c r="AK30" s="410"/>
      <c r="AL30" s="410"/>
      <c r="AM30" s="411"/>
      <c r="AR30" s="78" t="s">
        <v>49</v>
      </c>
      <c r="AS30" s="81">
        <v>0.03</v>
      </c>
      <c r="AU30" s="52"/>
      <c r="AV30" s="52"/>
      <c r="AW30" s="434"/>
      <c r="AX30" s="434"/>
      <c r="AY30" s="434"/>
    </row>
    <row r="31" spans="1:51" ht="75" customHeight="1" x14ac:dyDescent="0.2">
      <c r="A31" s="226" t="s">
        <v>2</v>
      </c>
      <c r="B31" s="412" t="s">
        <v>178</v>
      </c>
      <c r="C31" s="425"/>
      <c r="D31" s="356" t="s">
        <v>93</v>
      </c>
      <c r="E31" s="357"/>
      <c r="F31" s="540" t="s">
        <v>332</v>
      </c>
      <c r="G31" s="359"/>
      <c r="H31" s="359"/>
      <c r="I31" s="359"/>
      <c r="J31" s="359"/>
      <c r="K31" s="359"/>
      <c r="L31" s="359"/>
      <c r="M31" s="359"/>
      <c r="N31" s="359"/>
      <c r="O31" s="359"/>
      <c r="P31" s="359"/>
      <c r="Q31" s="359"/>
      <c r="R31" s="360"/>
      <c r="S31" s="361" t="s">
        <v>10</v>
      </c>
      <c r="T31" s="362"/>
      <c r="U31" s="363">
        <v>3</v>
      </c>
      <c r="V31" s="364"/>
      <c r="W31" s="365"/>
      <c r="X31" s="535">
        <v>184.08</v>
      </c>
      <c r="Y31" s="536"/>
      <c r="Z31" s="537"/>
      <c r="AA31" s="419">
        <f>ROUND(X31*U31,2)</f>
        <v>552.24</v>
      </c>
      <c r="AB31" s="420"/>
      <c r="AC31" s="420"/>
      <c r="AD31" s="421"/>
      <c r="AE31" s="422">
        <f>ROUND(X31*(1+AI$18),2)</f>
        <v>233.65</v>
      </c>
      <c r="AF31" s="423"/>
      <c r="AG31" s="423"/>
      <c r="AH31" s="374">
        <f>ROUND(AE31*U31,2)</f>
        <v>700.95</v>
      </c>
      <c r="AI31" s="374"/>
      <c r="AJ31" s="374"/>
      <c r="AK31" s="374"/>
      <c r="AL31" s="374"/>
      <c r="AM31" s="375"/>
      <c r="AP31" s="85"/>
      <c r="AU31" s="52"/>
      <c r="AV31" s="52"/>
      <c r="AW31" s="434"/>
      <c r="AX31" s="434"/>
      <c r="AY31" s="434"/>
    </row>
    <row r="32" spans="1:51" s="133" customFormat="1" ht="50.1" customHeight="1" x14ac:dyDescent="0.2">
      <c r="A32" s="226" t="s">
        <v>179</v>
      </c>
      <c r="B32" s="412" t="s">
        <v>180</v>
      </c>
      <c r="C32" s="425"/>
      <c r="D32" s="356" t="s">
        <v>93</v>
      </c>
      <c r="E32" s="357"/>
      <c r="F32" s="540" t="s">
        <v>293</v>
      </c>
      <c r="G32" s="359"/>
      <c r="H32" s="359"/>
      <c r="I32" s="359"/>
      <c r="J32" s="359"/>
      <c r="K32" s="359"/>
      <c r="L32" s="359"/>
      <c r="M32" s="359"/>
      <c r="N32" s="359"/>
      <c r="O32" s="359"/>
      <c r="P32" s="359"/>
      <c r="Q32" s="359"/>
      <c r="R32" s="360"/>
      <c r="S32" s="361" t="s">
        <v>117</v>
      </c>
      <c r="T32" s="362"/>
      <c r="U32" s="363">
        <v>9</v>
      </c>
      <c r="V32" s="364"/>
      <c r="W32" s="365"/>
      <c r="X32" s="535">
        <v>436.8</v>
      </c>
      <c r="Y32" s="536"/>
      <c r="Z32" s="537"/>
      <c r="AA32" s="419">
        <f>ROUND(X32*U32,2)</f>
        <v>3931.2</v>
      </c>
      <c r="AB32" s="420"/>
      <c r="AC32" s="420"/>
      <c r="AD32" s="421"/>
      <c r="AE32" s="422">
        <f>ROUND(X32*(1+AI$18),2)</f>
        <v>554.42999999999995</v>
      </c>
      <c r="AF32" s="423"/>
      <c r="AG32" s="423"/>
      <c r="AH32" s="374">
        <f>ROUND(AE32*U32,2)</f>
        <v>4989.87</v>
      </c>
      <c r="AI32" s="374"/>
      <c r="AJ32" s="374"/>
      <c r="AK32" s="374"/>
      <c r="AL32" s="374"/>
      <c r="AM32" s="375"/>
      <c r="AP32" s="85"/>
      <c r="AT32" s="47"/>
      <c r="AU32" s="52"/>
      <c r="AV32" s="52"/>
      <c r="AW32" s="326"/>
      <c r="AX32" s="326"/>
      <c r="AY32" s="326"/>
    </row>
    <row r="33" spans="1:51" ht="50.1" customHeight="1" x14ac:dyDescent="0.2">
      <c r="A33" s="226" t="s">
        <v>279</v>
      </c>
      <c r="B33" s="412" t="s">
        <v>278</v>
      </c>
      <c r="C33" s="425"/>
      <c r="D33" s="356" t="s">
        <v>93</v>
      </c>
      <c r="E33" s="357"/>
      <c r="F33" s="358" t="s">
        <v>277</v>
      </c>
      <c r="G33" s="359"/>
      <c r="H33" s="359"/>
      <c r="I33" s="359"/>
      <c r="J33" s="359"/>
      <c r="K33" s="359"/>
      <c r="L33" s="359"/>
      <c r="M33" s="359"/>
      <c r="N33" s="359"/>
      <c r="O33" s="359"/>
      <c r="P33" s="359"/>
      <c r="Q33" s="359"/>
      <c r="R33" s="360"/>
      <c r="S33" s="361" t="s">
        <v>117</v>
      </c>
      <c r="T33" s="362"/>
      <c r="U33" s="363">
        <v>1870.43</v>
      </c>
      <c r="V33" s="364"/>
      <c r="W33" s="365"/>
      <c r="X33" s="535">
        <v>7.33</v>
      </c>
      <c r="Y33" s="536"/>
      <c r="Z33" s="537"/>
      <c r="AA33" s="419">
        <f>ROUND(X33*U33,2)</f>
        <v>13710.25</v>
      </c>
      <c r="AB33" s="420"/>
      <c r="AC33" s="420"/>
      <c r="AD33" s="421"/>
      <c r="AE33" s="422">
        <f>ROUND(X33*(1+AI$18),2)</f>
        <v>9.3000000000000007</v>
      </c>
      <c r="AF33" s="423"/>
      <c r="AG33" s="423"/>
      <c r="AH33" s="374">
        <f>ROUND(AE33*U33,2)</f>
        <v>17395</v>
      </c>
      <c r="AI33" s="374"/>
      <c r="AJ33" s="374"/>
      <c r="AK33" s="374"/>
      <c r="AL33" s="374"/>
      <c r="AM33" s="375"/>
      <c r="AP33" s="85"/>
      <c r="AU33" s="52"/>
      <c r="AV33" s="52"/>
      <c r="AW33" s="435"/>
      <c r="AX33" s="435"/>
      <c r="AY33" s="435"/>
    </row>
    <row r="34" spans="1:51" ht="50.1" customHeight="1" x14ac:dyDescent="0.2">
      <c r="A34" s="225"/>
      <c r="B34" s="426"/>
      <c r="C34" s="425"/>
      <c r="D34" s="427"/>
      <c r="E34" s="357"/>
      <c r="F34" s="428"/>
      <c r="G34" s="429"/>
      <c r="H34" s="429"/>
      <c r="I34" s="429"/>
      <c r="J34" s="429"/>
      <c r="K34" s="429"/>
      <c r="L34" s="429"/>
      <c r="M34" s="429"/>
      <c r="N34" s="429"/>
      <c r="O34" s="429"/>
      <c r="P34" s="429"/>
      <c r="Q34" s="429"/>
      <c r="R34" s="430"/>
      <c r="S34" s="431"/>
      <c r="T34" s="432"/>
      <c r="U34" s="363"/>
      <c r="V34" s="364"/>
      <c r="W34" s="365"/>
      <c r="X34" s="433"/>
      <c r="Y34" s="418"/>
      <c r="Z34" s="418"/>
      <c r="AA34" s="419"/>
      <c r="AB34" s="420"/>
      <c r="AC34" s="420"/>
      <c r="AD34" s="421"/>
      <c r="AE34" s="422"/>
      <c r="AF34" s="423"/>
      <c r="AG34" s="423"/>
      <c r="AH34" s="374"/>
      <c r="AI34" s="374"/>
      <c r="AJ34" s="374"/>
      <c r="AK34" s="374"/>
      <c r="AL34" s="374"/>
      <c r="AM34" s="375"/>
      <c r="AP34" s="85"/>
      <c r="AU34" s="52"/>
      <c r="AV34" s="52"/>
      <c r="AW34" s="436"/>
      <c r="AX34" s="436"/>
      <c r="AY34" s="436"/>
    </row>
    <row r="35" spans="1:51" ht="50.1" customHeight="1" x14ac:dyDescent="0.2">
      <c r="A35" s="235">
        <v>2</v>
      </c>
      <c r="B35" s="376"/>
      <c r="C35" s="377"/>
      <c r="D35" s="378"/>
      <c r="E35" s="379"/>
      <c r="F35" s="380" t="s">
        <v>181</v>
      </c>
      <c r="G35" s="381"/>
      <c r="H35" s="381"/>
      <c r="I35" s="381"/>
      <c r="J35" s="381"/>
      <c r="K35" s="381"/>
      <c r="L35" s="381"/>
      <c r="M35" s="381"/>
      <c r="N35" s="381"/>
      <c r="O35" s="381"/>
      <c r="P35" s="381"/>
      <c r="Q35" s="381"/>
      <c r="R35" s="382"/>
      <c r="S35" s="383"/>
      <c r="T35" s="384"/>
      <c r="U35" s="385"/>
      <c r="V35" s="386"/>
      <c r="W35" s="387"/>
      <c r="X35" s="388"/>
      <c r="Y35" s="389"/>
      <c r="Z35" s="390"/>
      <c r="AA35" s="391"/>
      <c r="AB35" s="392"/>
      <c r="AC35" s="392"/>
      <c r="AD35" s="393"/>
      <c r="AE35" s="394"/>
      <c r="AF35" s="395"/>
      <c r="AG35" s="395"/>
      <c r="AH35" s="396">
        <f>AH36+AH37+AH38</f>
        <v>12761.547209790002</v>
      </c>
      <c r="AI35" s="396"/>
      <c r="AJ35" s="396"/>
      <c r="AK35" s="396"/>
      <c r="AL35" s="396"/>
      <c r="AM35" s="397"/>
      <c r="AP35" s="85"/>
      <c r="AU35" s="52"/>
      <c r="AV35" s="52"/>
      <c r="AW35" s="436"/>
      <c r="AX35" s="436"/>
      <c r="AY35" s="436"/>
    </row>
    <row r="36" spans="1:51" ht="50.1" customHeight="1" x14ac:dyDescent="0.2">
      <c r="A36" s="226" t="s">
        <v>3</v>
      </c>
      <c r="B36" s="412" t="s">
        <v>148</v>
      </c>
      <c r="C36" s="425"/>
      <c r="D36" s="356" t="s">
        <v>93</v>
      </c>
      <c r="E36" s="357"/>
      <c r="F36" s="358" t="s">
        <v>333</v>
      </c>
      <c r="G36" s="359"/>
      <c r="H36" s="359"/>
      <c r="I36" s="359"/>
      <c r="J36" s="359"/>
      <c r="K36" s="359"/>
      <c r="L36" s="359"/>
      <c r="M36" s="359"/>
      <c r="N36" s="359"/>
      <c r="O36" s="359"/>
      <c r="P36" s="359"/>
      <c r="Q36" s="359"/>
      <c r="R36" s="360"/>
      <c r="S36" s="361" t="s">
        <v>113</v>
      </c>
      <c r="T36" s="362"/>
      <c r="U36" s="363">
        <v>2223.19</v>
      </c>
      <c r="V36" s="364"/>
      <c r="W36" s="365"/>
      <c r="X36" s="417">
        <v>0.11</v>
      </c>
      <c r="Y36" s="418"/>
      <c r="Z36" s="418"/>
      <c r="AA36" s="419">
        <f>U36*X36</f>
        <v>244.55090000000001</v>
      </c>
      <c r="AB36" s="420"/>
      <c r="AC36" s="420"/>
      <c r="AD36" s="421"/>
      <c r="AE36" s="422">
        <f>X36*AI18+X36</f>
        <v>0.139623</v>
      </c>
      <c r="AF36" s="423"/>
      <c r="AG36" s="423"/>
      <c r="AH36" s="374">
        <f>U36*AE36</f>
        <v>310.40845737000001</v>
      </c>
      <c r="AI36" s="374"/>
      <c r="AJ36" s="374"/>
      <c r="AK36" s="374"/>
      <c r="AL36" s="374"/>
      <c r="AM36" s="375"/>
      <c r="AP36" s="85"/>
      <c r="AS36" s="85"/>
      <c r="AU36" s="52"/>
      <c r="AV36" s="52"/>
      <c r="AW36" s="434"/>
      <c r="AX36" s="434"/>
      <c r="AY36" s="434"/>
    </row>
    <row r="37" spans="1:51" s="133" customFormat="1" ht="50.1" customHeight="1" x14ac:dyDescent="0.2">
      <c r="A37" s="226" t="s">
        <v>8</v>
      </c>
      <c r="B37" s="412" t="s">
        <v>345</v>
      </c>
      <c r="C37" s="425"/>
      <c r="D37" s="356" t="s">
        <v>93</v>
      </c>
      <c r="E37" s="357"/>
      <c r="F37" s="358" t="s">
        <v>344</v>
      </c>
      <c r="G37" s="359"/>
      <c r="H37" s="359"/>
      <c r="I37" s="359"/>
      <c r="J37" s="359"/>
      <c r="K37" s="359"/>
      <c r="L37" s="359"/>
      <c r="M37" s="359"/>
      <c r="N37" s="359"/>
      <c r="O37" s="359"/>
      <c r="P37" s="359"/>
      <c r="Q37" s="359"/>
      <c r="R37" s="360"/>
      <c r="S37" s="361" t="s">
        <v>149</v>
      </c>
      <c r="T37" s="362"/>
      <c r="U37" s="363">
        <v>530.07000000000005</v>
      </c>
      <c r="V37" s="364"/>
      <c r="W37" s="365"/>
      <c r="X37" s="417">
        <v>5.42</v>
      </c>
      <c r="Y37" s="418"/>
      <c r="Z37" s="418"/>
      <c r="AA37" s="419">
        <f>U37*X37</f>
        <v>2872.9794000000002</v>
      </c>
      <c r="AB37" s="420"/>
      <c r="AC37" s="420"/>
      <c r="AD37" s="421"/>
      <c r="AE37" s="422">
        <f>X37*AI18+X37</f>
        <v>6.8796059999999999</v>
      </c>
      <c r="AF37" s="423"/>
      <c r="AG37" s="423"/>
      <c r="AH37" s="374">
        <f>U37*AE37</f>
        <v>3646.6727524200005</v>
      </c>
      <c r="AI37" s="374"/>
      <c r="AJ37" s="374"/>
      <c r="AK37" s="374"/>
      <c r="AL37" s="374"/>
      <c r="AM37" s="375"/>
      <c r="AP37" s="85"/>
      <c r="AS37" s="85"/>
      <c r="AT37" s="47"/>
      <c r="AU37" s="52"/>
      <c r="AV37" s="52"/>
      <c r="AW37" s="323"/>
      <c r="AX37" s="323"/>
      <c r="AY37" s="323"/>
    </row>
    <row r="38" spans="1:51" s="133" customFormat="1" ht="50.1" customHeight="1" x14ac:dyDescent="0.2">
      <c r="A38" s="226" t="s">
        <v>11</v>
      </c>
      <c r="B38" s="412" t="s">
        <v>343</v>
      </c>
      <c r="C38" s="425"/>
      <c r="D38" s="356" t="s">
        <v>93</v>
      </c>
      <c r="E38" s="357"/>
      <c r="F38" s="358" t="s">
        <v>342</v>
      </c>
      <c r="G38" s="359"/>
      <c r="H38" s="359"/>
      <c r="I38" s="359"/>
      <c r="J38" s="359"/>
      <c r="K38" s="359"/>
      <c r="L38" s="359"/>
      <c r="M38" s="359"/>
      <c r="N38" s="359"/>
      <c r="O38" s="359"/>
      <c r="P38" s="359"/>
      <c r="Q38" s="359"/>
      <c r="R38" s="360"/>
      <c r="S38" s="361" t="s">
        <v>149</v>
      </c>
      <c r="T38" s="362"/>
      <c r="U38" s="414">
        <v>1049.4000000000001</v>
      </c>
      <c r="V38" s="415"/>
      <c r="W38" s="416"/>
      <c r="X38" s="417">
        <v>8.39</v>
      </c>
      <c r="Y38" s="418"/>
      <c r="Z38" s="418"/>
      <c r="AA38" s="419">
        <f>U38*X38</f>
        <v>8804.4660000000022</v>
      </c>
      <c r="AB38" s="420"/>
      <c r="AC38" s="420"/>
      <c r="AD38" s="421"/>
      <c r="AE38" s="422">
        <f>X38*AI16+X38</f>
        <v>8.39</v>
      </c>
      <c r="AF38" s="423"/>
      <c r="AG38" s="423"/>
      <c r="AH38" s="374">
        <f t="shared" ref="AH38" si="0">U38*AE38</f>
        <v>8804.4660000000022</v>
      </c>
      <c r="AI38" s="374"/>
      <c r="AJ38" s="374"/>
      <c r="AK38" s="374"/>
      <c r="AL38" s="374"/>
      <c r="AM38" s="375"/>
      <c r="AP38" s="85"/>
      <c r="AS38" s="85"/>
      <c r="AT38" s="47"/>
      <c r="AU38" s="52"/>
      <c r="AV38" s="52"/>
      <c r="AW38" s="325"/>
      <c r="AX38" s="325"/>
      <c r="AY38" s="325"/>
    </row>
    <row r="39" spans="1:51" s="133" customFormat="1" ht="50.1" customHeight="1" x14ac:dyDescent="0.2">
      <c r="A39" s="235">
        <v>3</v>
      </c>
      <c r="B39" s="376"/>
      <c r="C39" s="377"/>
      <c r="D39" s="378"/>
      <c r="E39" s="379"/>
      <c r="F39" s="380" t="s">
        <v>182</v>
      </c>
      <c r="G39" s="381"/>
      <c r="H39" s="381"/>
      <c r="I39" s="381"/>
      <c r="J39" s="381"/>
      <c r="K39" s="381"/>
      <c r="L39" s="381"/>
      <c r="M39" s="381"/>
      <c r="N39" s="381"/>
      <c r="O39" s="381"/>
      <c r="P39" s="381"/>
      <c r="Q39" s="381"/>
      <c r="R39" s="382"/>
      <c r="S39" s="383"/>
      <c r="T39" s="384"/>
      <c r="U39" s="385"/>
      <c r="V39" s="386"/>
      <c r="W39" s="387"/>
      <c r="X39" s="388"/>
      <c r="Y39" s="389"/>
      <c r="Z39" s="390"/>
      <c r="AA39" s="391"/>
      <c r="AB39" s="392"/>
      <c r="AC39" s="392"/>
      <c r="AD39" s="393"/>
      <c r="AE39" s="394"/>
      <c r="AF39" s="395"/>
      <c r="AG39" s="395"/>
      <c r="AH39" s="396">
        <f>AH40+AH41+AH42+AH43+AH44+AH45+AH46+AH47+AH48</f>
        <v>127320.50502000001</v>
      </c>
      <c r="AI39" s="396"/>
      <c r="AJ39" s="396"/>
      <c r="AK39" s="396"/>
      <c r="AL39" s="396"/>
      <c r="AM39" s="397"/>
      <c r="AP39" s="85"/>
      <c r="AS39" s="85"/>
      <c r="AT39" s="47"/>
      <c r="AU39" s="52"/>
      <c r="AV39" s="52"/>
      <c r="AW39" s="326"/>
      <c r="AX39" s="326"/>
      <c r="AY39" s="326"/>
    </row>
    <row r="40" spans="1:51" s="133" customFormat="1" ht="50.1" customHeight="1" x14ac:dyDescent="0.2">
      <c r="A40" s="226" t="s">
        <v>205</v>
      </c>
      <c r="B40" s="412" t="s">
        <v>189</v>
      </c>
      <c r="C40" s="413"/>
      <c r="D40" s="356" t="s">
        <v>93</v>
      </c>
      <c r="E40" s="357"/>
      <c r="F40" s="358" t="s">
        <v>190</v>
      </c>
      <c r="G40" s="359"/>
      <c r="H40" s="359"/>
      <c r="I40" s="359"/>
      <c r="J40" s="359"/>
      <c r="K40" s="359"/>
      <c r="L40" s="359"/>
      <c r="M40" s="359"/>
      <c r="N40" s="359"/>
      <c r="O40" s="359"/>
      <c r="P40" s="359"/>
      <c r="Q40" s="359"/>
      <c r="R40" s="360"/>
      <c r="S40" s="361" t="s">
        <v>149</v>
      </c>
      <c r="T40" s="362"/>
      <c r="U40" s="414">
        <v>17.5</v>
      </c>
      <c r="V40" s="415"/>
      <c r="W40" s="416"/>
      <c r="X40" s="417">
        <v>508.6</v>
      </c>
      <c r="Y40" s="418"/>
      <c r="Z40" s="418"/>
      <c r="AA40" s="419">
        <f t="shared" ref="AA40:AA42" si="1">ROUND(X40*U40,2)</f>
        <v>8900.5</v>
      </c>
      <c r="AB40" s="420"/>
      <c r="AC40" s="420"/>
      <c r="AD40" s="421"/>
      <c r="AE40" s="422">
        <f t="shared" ref="AE40:AE47" si="2">ROUND(X40*(1+AI$18),2)</f>
        <v>645.57000000000005</v>
      </c>
      <c r="AF40" s="423"/>
      <c r="AG40" s="423"/>
      <c r="AH40" s="374">
        <f t="shared" ref="AH40:AH47" si="3">U40*AE40</f>
        <v>11297.475</v>
      </c>
      <c r="AI40" s="374"/>
      <c r="AJ40" s="374"/>
      <c r="AK40" s="374"/>
      <c r="AL40" s="374"/>
      <c r="AM40" s="375"/>
      <c r="AP40" s="85"/>
      <c r="AS40" s="85"/>
      <c r="AT40" s="47"/>
      <c r="AU40" s="52"/>
      <c r="AV40" s="52"/>
      <c r="AW40" s="328"/>
      <c r="AX40" s="328"/>
      <c r="AY40" s="328"/>
    </row>
    <row r="41" spans="1:51" s="133" customFormat="1" ht="50.1" customHeight="1" x14ac:dyDescent="0.2">
      <c r="A41" s="226" t="s">
        <v>206</v>
      </c>
      <c r="B41" s="412" t="s">
        <v>359</v>
      </c>
      <c r="C41" s="413"/>
      <c r="D41" s="356" t="s">
        <v>93</v>
      </c>
      <c r="E41" s="357"/>
      <c r="F41" s="358" t="s">
        <v>360</v>
      </c>
      <c r="G41" s="359"/>
      <c r="H41" s="359"/>
      <c r="I41" s="359"/>
      <c r="J41" s="359"/>
      <c r="K41" s="359"/>
      <c r="L41" s="359"/>
      <c r="M41" s="359"/>
      <c r="N41" s="359"/>
      <c r="O41" s="359"/>
      <c r="P41" s="359"/>
      <c r="Q41" s="359"/>
      <c r="R41" s="360"/>
      <c r="S41" s="361" t="s">
        <v>175</v>
      </c>
      <c r="T41" s="362"/>
      <c r="U41" s="414">
        <v>20</v>
      </c>
      <c r="V41" s="415"/>
      <c r="W41" s="416"/>
      <c r="X41" s="417">
        <v>37.5</v>
      </c>
      <c r="Y41" s="418"/>
      <c r="Z41" s="418"/>
      <c r="AA41" s="419">
        <f t="shared" si="1"/>
        <v>750</v>
      </c>
      <c r="AB41" s="420"/>
      <c r="AC41" s="420"/>
      <c r="AD41" s="421"/>
      <c r="AE41" s="422">
        <f t="shared" si="2"/>
        <v>47.6</v>
      </c>
      <c r="AF41" s="423"/>
      <c r="AG41" s="423"/>
      <c r="AH41" s="374">
        <f t="shared" si="3"/>
        <v>952</v>
      </c>
      <c r="AI41" s="374"/>
      <c r="AJ41" s="374"/>
      <c r="AK41" s="374"/>
      <c r="AL41" s="374"/>
      <c r="AM41" s="375"/>
      <c r="AP41" s="85"/>
      <c r="AS41" s="85"/>
      <c r="AT41" s="47"/>
      <c r="AU41" s="52"/>
      <c r="AV41" s="52"/>
      <c r="AW41" s="328"/>
      <c r="AX41" s="328"/>
      <c r="AY41" s="328"/>
    </row>
    <row r="42" spans="1:51" s="133" customFormat="1" ht="50.1" customHeight="1" x14ac:dyDescent="0.2">
      <c r="A42" s="226" t="s">
        <v>207</v>
      </c>
      <c r="B42" s="412" t="s">
        <v>195</v>
      </c>
      <c r="C42" s="413"/>
      <c r="D42" s="356" t="s">
        <v>93</v>
      </c>
      <c r="E42" s="357"/>
      <c r="F42" s="358" t="s">
        <v>191</v>
      </c>
      <c r="G42" s="359"/>
      <c r="H42" s="359"/>
      <c r="I42" s="359"/>
      <c r="J42" s="359"/>
      <c r="K42" s="359"/>
      <c r="L42" s="359"/>
      <c r="M42" s="359"/>
      <c r="N42" s="359"/>
      <c r="O42" s="359"/>
      <c r="P42" s="359"/>
      <c r="Q42" s="359"/>
      <c r="R42" s="360"/>
      <c r="S42" s="361" t="s">
        <v>249</v>
      </c>
      <c r="T42" s="362"/>
      <c r="U42" s="414">
        <v>151</v>
      </c>
      <c r="V42" s="415"/>
      <c r="W42" s="416"/>
      <c r="X42" s="417">
        <v>13.4</v>
      </c>
      <c r="Y42" s="418"/>
      <c r="Z42" s="418"/>
      <c r="AA42" s="419">
        <f t="shared" si="1"/>
        <v>2023.4</v>
      </c>
      <c r="AB42" s="420"/>
      <c r="AC42" s="420"/>
      <c r="AD42" s="421"/>
      <c r="AE42" s="422">
        <f t="shared" si="2"/>
        <v>17.010000000000002</v>
      </c>
      <c r="AF42" s="423"/>
      <c r="AG42" s="423"/>
      <c r="AH42" s="374">
        <f t="shared" si="3"/>
        <v>2568.5100000000002</v>
      </c>
      <c r="AI42" s="374"/>
      <c r="AJ42" s="374"/>
      <c r="AK42" s="374"/>
      <c r="AL42" s="374"/>
      <c r="AM42" s="375"/>
      <c r="AP42" s="85"/>
      <c r="AS42" s="85"/>
      <c r="AT42" s="47"/>
      <c r="AU42" s="52"/>
      <c r="AV42" s="52"/>
      <c r="AW42" s="328"/>
      <c r="AX42" s="328"/>
      <c r="AY42" s="328"/>
    </row>
    <row r="43" spans="1:51" s="133" customFormat="1" ht="50.1" customHeight="1" x14ac:dyDescent="0.2">
      <c r="A43" s="226" t="s">
        <v>208</v>
      </c>
      <c r="B43" s="412" t="s">
        <v>194</v>
      </c>
      <c r="C43" s="413"/>
      <c r="D43" s="356" t="s">
        <v>93</v>
      </c>
      <c r="E43" s="357"/>
      <c r="F43" s="358" t="s">
        <v>192</v>
      </c>
      <c r="G43" s="359"/>
      <c r="H43" s="359"/>
      <c r="I43" s="359"/>
      <c r="J43" s="359"/>
      <c r="K43" s="359"/>
      <c r="L43" s="359"/>
      <c r="M43" s="359"/>
      <c r="N43" s="359"/>
      <c r="O43" s="359"/>
      <c r="P43" s="359"/>
      <c r="Q43" s="359"/>
      <c r="R43" s="360"/>
      <c r="S43" s="361" t="s">
        <v>249</v>
      </c>
      <c r="T43" s="362"/>
      <c r="U43" s="414">
        <v>195.5</v>
      </c>
      <c r="V43" s="415"/>
      <c r="W43" s="416"/>
      <c r="X43" s="417">
        <v>15.06</v>
      </c>
      <c r="Y43" s="418"/>
      <c r="Z43" s="418"/>
      <c r="AA43" s="419">
        <f t="shared" ref="AA43" si="4">ROUND(X43*U43,2)</f>
        <v>2944.23</v>
      </c>
      <c r="AB43" s="420"/>
      <c r="AC43" s="420"/>
      <c r="AD43" s="421"/>
      <c r="AE43" s="422">
        <f t="shared" si="2"/>
        <v>19.12</v>
      </c>
      <c r="AF43" s="423"/>
      <c r="AG43" s="423"/>
      <c r="AH43" s="374">
        <f t="shared" si="3"/>
        <v>3737.96</v>
      </c>
      <c r="AI43" s="374"/>
      <c r="AJ43" s="374"/>
      <c r="AK43" s="374"/>
      <c r="AL43" s="374"/>
      <c r="AM43" s="375"/>
      <c r="AP43" s="85"/>
      <c r="AS43" s="85"/>
      <c r="AT43" s="47"/>
      <c r="AU43" s="52"/>
      <c r="AV43" s="52"/>
      <c r="AW43" s="328"/>
      <c r="AX43" s="328"/>
      <c r="AY43" s="328"/>
    </row>
    <row r="44" spans="1:51" s="133" customFormat="1" ht="50.1" customHeight="1" x14ac:dyDescent="0.2">
      <c r="A44" s="226" t="s">
        <v>209</v>
      </c>
      <c r="B44" s="412" t="s">
        <v>196</v>
      </c>
      <c r="C44" s="413"/>
      <c r="D44" s="356" t="s">
        <v>93</v>
      </c>
      <c r="E44" s="357"/>
      <c r="F44" s="358" t="s">
        <v>193</v>
      </c>
      <c r="G44" s="359"/>
      <c r="H44" s="359"/>
      <c r="I44" s="359"/>
      <c r="J44" s="359"/>
      <c r="K44" s="359"/>
      <c r="L44" s="359"/>
      <c r="M44" s="359"/>
      <c r="N44" s="359"/>
      <c r="O44" s="359"/>
      <c r="P44" s="359"/>
      <c r="Q44" s="359"/>
      <c r="R44" s="360"/>
      <c r="S44" s="361" t="s">
        <v>113</v>
      </c>
      <c r="T44" s="362"/>
      <c r="U44" s="414">
        <v>40</v>
      </c>
      <c r="V44" s="415"/>
      <c r="W44" s="416"/>
      <c r="X44" s="417">
        <v>78.53</v>
      </c>
      <c r="Y44" s="418"/>
      <c r="Z44" s="418"/>
      <c r="AA44" s="419">
        <f t="shared" ref="AA44" si="5">ROUND(X44*U44,2)</f>
        <v>3141.2</v>
      </c>
      <c r="AB44" s="420"/>
      <c r="AC44" s="420"/>
      <c r="AD44" s="421"/>
      <c r="AE44" s="422">
        <f t="shared" si="2"/>
        <v>99.68</v>
      </c>
      <c r="AF44" s="423"/>
      <c r="AG44" s="423"/>
      <c r="AH44" s="374">
        <f t="shared" si="3"/>
        <v>3987.2000000000003</v>
      </c>
      <c r="AI44" s="374"/>
      <c r="AJ44" s="374"/>
      <c r="AK44" s="374"/>
      <c r="AL44" s="374"/>
      <c r="AM44" s="375"/>
      <c r="AP44" s="85"/>
      <c r="AS44" s="85"/>
      <c r="AT44" s="47"/>
      <c r="AU44" s="52"/>
      <c r="AV44" s="52"/>
      <c r="AW44" s="328"/>
      <c r="AX44" s="328"/>
      <c r="AY44" s="328"/>
    </row>
    <row r="45" spans="1:51" s="133" customFormat="1" ht="50.1" customHeight="1" x14ac:dyDescent="0.2">
      <c r="A45" s="226" t="s">
        <v>210</v>
      </c>
      <c r="B45" s="424" t="s">
        <v>349</v>
      </c>
      <c r="C45" s="413"/>
      <c r="D45" s="356" t="s">
        <v>93</v>
      </c>
      <c r="E45" s="357"/>
      <c r="F45" s="358" t="s">
        <v>348</v>
      </c>
      <c r="G45" s="359"/>
      <c r="H45" s="359"/>
      <c r="I45" s="359"/>
      <c r="J45" s="359"/>
      <c r="K45" s="359"/>
      <c r="L45" s="359"/>
      <c r="M45" s="359"/>
      <c r="N45" s="359"/>
      <c r="O45" s="359"/>
      <c r="P45" s="359"/>
      <c r="Q45" s="359"/>
      <c r="R45" s="360"/>
      <c r="S45" s="361" t="s">
        <v>117</v>
      </c>
      <c r="T45" s="362"/>
      <c r="U45" s="363">
        <v>314.18</v>
      </c>
      <c r="V45" s="364"/>
      <c r="W45" s="365"/>
      <c r="X45" s="417">
        <v>37.700000000000003</v>
      </c>
      <c r="Y45" s="418"/>
      <c r="Z45" s="418"/>
      <c r="AA45" s="419">
        <f t="shared" ref="AA45" si="6">ROUND(X45*U45,2)</f>
        <v>11844.59</v>
      </c>
      <c r="AB45" s="420"/>
      <c r="AC45" s="420"/>
      <c r="AD45" s="421"/>
      <c r="AE45" s="422">
        <f t="shared" si="2"/>
        <v>47.85</v>
      </c>
      <c r="AF45" s="423"/>
      <c r="AG45" s="423"/>
      <c r="AH45" s="374">
        <f t="shared" si="3"/>
        <v>15033.513000000001</v>
      </c>
      <c r="AI45" s="374"/>
      <c r="AJ45" s="374"/>
      <c r="AK45" s="374"/>
      <c r="AL45" s="374"/>
      <c r="AM45" s="375"/>
      <c r="AP45" s="85"/>
      <c r="AS45" s="85"/>
      <c r="AT45" s="47"/>
      <c r="AU45" s="52"/>
      <c r="AV45" s="52"/>
      <c r="AW45" s="326"/>
      <c r="AX45" s="326"/>
      <c r="AY45" s="326"/>
    </row>
    <row r="46" spans="1:51" s="133" customFormat="1" ht="50.1" customHeight="1" x14ac:dyDescent="0.2">
      <c r="A46" s="226" t="s">
        <v>211</v>
      </c>
      <c r="B46" s="412" t="s">
        <v>347</v>
      </c>
      <c r="C46" s="413"/>
      <c r="D46" s="356" t="s">
        <v>93</v>
      </c>
      <c r="E46" s="357"/>
      <c r="F46" s="358" t="s">
        <v>346</v>
      </c>
      <c r="G46" s="359"/>
      <c r="H46" s="359"/>
      <c r="I46" s="359"/>
      <c r="J46" s="359"/>
      <c r="K46" s="359"/>
      <c r="L46" s="359"/>
      <c r="M46" s="359"/>
      <c r="N46" s="359"/>
      <c r="O46" s="359"/>
      <c r="P46" s="359"/>
      <c r="Q46" s="359"/>
      <c r="R46" s="360"/>
      <c r="S46" s="361" t="s">
        <v>117</v>
      </c>
      <c r="T46" s="362"/>
      <c r="U46" s="363">
        <v>315.13</v>
      </c>
      <c r="V46" s="364"/>
      <c r="W46" s="365"/>
      <c r="X46" s="417">
        <v>45.89</v>
      </c>
      <c r="Y46" s="418"/>
      <c r="Z46" s="418"/>
      <c r="AA46" s="419">
        <f t="shared" ref="AA46" si="7">ROUND(X46*U46,2)</f>
        <v>14461.32</v>
      </c>
      <c r="AB46" s="420"/>
      <c r="AC46" s="420"/>
      <c r="AD46" s="421"/>
      <c r="AE46" s="422">
        <f t="shared" si="2"/>
        <v>58.25</v>
      </c>
      <c r="AF46" s="423"/>
      <c r="AG46" s="423"/>
      <c r="AH46" s="374">
        <f t="shared" si="3"/>
        <v>18356.322499999998</v>
      </c>
      <c r="AI46" s="374"/>
      <c r="AJ46" s="374"/>
      <c r="AK46" s="374"/>
      <c r="AL46" s="374"/>
      <c r="AM46" s="375"/>
      <c r="AP46" s="85"/>
      <c r="AS46" s="85"/>
      <c r="AT46" s="47"/>
      <c r="AU46" s="52"/>
      <c r="AV46" s="52"/>
      <c r="AW46" s="326"/>
      <c r="AX46" s="326"/>
      <c r="AY46" s="326"/>
    </row>
    <row r="47" spans="1:51" s="133" customFormat="1" ht="50.1" customHeight="1" x14ac:dyDescent="0.2">
      <c r="A47" s="226" t="s">
        <v>212</v>
      </c>
      <c r="B47" s="412" t="s">
        <v>188</v>
      </c>
      <c r="C47" s="413"/>
      <c r="D47" s="356" t="s">
        <v>93</v>
      </c>
      <c r="E47" s="357"/>
      <c r="F47" s="358" t="s">
        <v>294</v>
      </c>
      <c r="G47" s="359"/>
      <c r="H47" s="359"/>
      <c r="I47" s="359"/>
      <c r="J47" s="359"/>
      <c r="K47" s="359"/>
      <c r="L47" s="359"/>
      <c r="M47" s="359"/>
      <c r="N47" s="359"/>
      <c r="O47" s="359"/>
      <c r="P47" s="359"/>
      <c r="Q47" s="359"/>
      <c r="R47" s="360"/>
      <c r="S47" s="361" t="s">
        <v>113</v>
      </c>
      <c r="T47" s="362"/>
      <c r="U47" s="363">
        <v>193.27</v>
      </c>
      <c r="V47" s="364"/>
      <c r="W47" s="365"/>
      <c r="X47" s="417">
        <v>203.75</v>
      </c>
      <c r="Y47" s="418"/>
      <c r="Z47" s="418"/>
      <c r="AA47" s="419">
        <f t="shared" ref="AA47" si="8">ROUND(X47*U47,2)</f>
        <v>39378.76</v>
      </c>
      <c r="AB47" s="420"/>
      <c r="AC47" s="420"/>
      <c r="AD47" s="421"/>
      <c r="AE47" s="422">
        <f t="shared" si="2"/>
        <v>258.62</v>
      </c>
      <c r="AF47" s="423"/>
      <c r="AG47" s="423"/>
      <c r="AH47" s="374">
        <f t="shared" si="3"/>
        <v>49983.487400000005</v>
      </c>
      <c r="AI47" s="374"/>
      <c r="AJ47" s="374"/>
      <c r="AK47" s="374"/>
      <c r="AL47" s="374"/>
      <c r="AM47" s="375"/>
      <c r="AP47" s="85"/>
      <c r="AS47" s="85"/>
      <c r="AT47" s="47"/>
      <c r="AU47" s="52"/>
      <c r="AV47" s="52"/>
      <c r="AW47" s="326"/>
      <c r="AX47" s="326"/>
      <c r="AY47" s="326"/>
    </row>
    <row r="48" spans="1:51" s="133" customFormat="1" ht="50.1" customHeight="1" x14ac:dyDescent="0.2">
      <c r="A48" s="226" t="s">
        <v>295</v>
      </c>
      <c r="B48" s="412" t="s">
        <v>351</v>
      </c>
      <c r="C48" s="425"/>
      <c r="D48" s="356" t="s">
        <v>93</v>
      </c>
      <c r="E48" s="357"/>
      <c r="F48" s="358" t="s">
        <v>350</v>
      </c>
      <c r="G48" s="359"/>
      <c r="H48" s="359"/>
      <c r="I48" s="359"/>
      <c r="J48" s="359"/>
      <c r="K48" s="359"/>
      <c r="L48" s="359"/>
      <c r="M48" s="359"/>
      <c r="N48" s="359"/>
      <c r="O48" s="359"/>
      <c r="P48" s="359"/>
      <c r="Q48" s="359"/>
      <c r="R48" s="360"/>
      <c r="S48" s="361" t="s">
        <v>117</v>
      </c>
      <c r="T48" s="362"/>
      <c r="U48" s="363">
        <v>315.13600000000002</v>
      </c>
      <c r="V48" s="364"/>
      <c r="W48" s="365"/>
      <c r="X48" s="417">
        <v>53.51</v>
      </c>
      <c r="Y48" s="418"/>
      <c r="Z48" s="418"/>
      <c r="AA48" s="419">
        <f t="shared" ref="AA48" si="9">ROUND(X48*U48,2)</f>
        <v>16862.93</v>
      </c>
      <c r="AB48" s="420"/>
      <c r="AC48" s="420"/>
      <c r="AD48" s="421"/>
      <c r="AE48" s="422">
        <f t="shared" ref="AE48" si="10">ROUND(X48*(1+AI$18),2)</f>
        <v>67.92</v>
      </c>
      <c r="AF48" s="423"/>
      <c r="AG48" s="423"/>
      <c r="AH48" s="374">
        <f t="shared" ref="AH48" si="11">U48*AE48</f>
        <v>21404.037120000001</v>
      </c>
      <c r="AI48" s="374"/>
      <c r="AJ48" s="374"/>
      <c r="AK48" s="374"/>
      <c r="AL48" s="374"/>
      <c r="AM48" s="375"/>
      <c r="AP48" s="85"/>
      <c r="AS48" s="85"/>
      <c r="AT48" s="47"/>
      <c r="AU48" s="52"/>
      <c r="AV48" s="52"/>
      <c r="AW48" s="328"/>
      <c r="AX48" s="328"/>
      <c r="AY48" s="328"/>
    </row>
    <row r="49" spans="1:51" s="133" customFormat="1" ht="50.1" customHeight="1" x14ac:dyDescent="0.2">
      <c r="A49" s="235">
        <v>4</v>
      </c>
      <c r="B49" s="376"/>
      <c r="C49" s="377"/>
      <c r="D49" s="378"/>
      <c r="E49" s="379"/>
      <c r="F49" s="380" t="s">
        <v>197</v>
      </c>
      <c r="G49" s="381"/>
      <c r="H49" s="381"/>
      <c r="I49" s="381"/>
      <c r="J49" s="381"/>
      <c r="K49" s="381"/>
      <c r="L49" s="381"/>
      <c r="M49" s="381"/>
      <c r="N49" s="381"/>
      <c r="O49" s="381"/>
      <c r="P49" s="381"/>
      <c r="Q49" s="381"/>
      <c r="R49" s="382"/>
      <c r="S49" s="383"/>
      <c r="T49" s="384"/>
      <c r="U49" s="385"/>
      <c r="V49" s="386"/>
      <c r="W49" s="387"/>
      <c r="X49" s="388"/>
      <c r="Y49" s="389"/>
      <c r="Z49" s="390"/>
      <c r="AA49" s="391"/>
      <c r="AB49" s="392"/>
      <c r="AC49" s="392"/>
      <c r="AD49" s="393"/>
      <c r="AE49" s="394"/>
      <c r="AF49" s="395"/>
      <c r="AG49" s="395"/>
      <c r="AH49" s="396">
        <f>AH50+AH54+AH55+AH56+AH57+AH58+AH59+AH60+AH51+AH52+AH53</f>
        <v>45165.041599999997</v>
      </c>
      <c r="AI49" s="396"/>
      <c r="AJ49" s="396"/>
      <c r="AK49" s="396"/>
      <c r="AL49" s="396"/>
      <c r="AM49" s="397"/>
      <c r="AP49" s="85"/>
      <c r="AS49" s="85"/>
      <c r="AT49" s="47"/>
      <c r="AU49" s="52"/>
      <c r="AV49" s="52"/>
      <c r="AW49" s="326"/>
      <c r="AX49" s="326"/>
      <c r="AY49" s="326"/>
    </row>
    <row r="50" spans="1:51" s="133" customFormat="1" ht="50.1" customHeight="1" x14ac:dyDescent="0.2">
      <c r="A50" s="226" t="s">
        <v>213</v>
      </c>
      <c r="B50" s="412" t="s">
        <v>187</v>
      </c>
      <c r="C50" s="413"/>
      <c r="D50" s="356" t="s">
        <v>93</v>
      </c>
      <c r="E50" s="554"/>
      <c r="F50" s="358" t="s">
        <v>116</v>
      </c>
      <c r="G50" s="359"/>
      <c r="H50" s="359"/>
      <c r="I50" s="359"/>
      <c r="J50" s="359"/>
      <c r="K50" s="359"/>
      <c r="L50" s="359"/>
      <c r="M50" s="359"/>
      <c r="N50" s="359"/>
      <c r="O50" s="359"/>
      <c r="P50" s="359"/>
      <c r="Q50" s="359"/>
      <c r="R50" s="360"/>
      <c r="S50" s="361" t="s">
        <v>113</v>
      </c>
      <c r="T50" s="362"/>
      <c r="U50" s="363">
        <v>115.55</v>
      </c>
      <c r="V50" s="364"/>
      <c r="W50" s="365"/>
      <c r="X50" s="417">
        <v>60.37</v>
      </c>
      <c r="Y50" s="594"/>
      <c r="Z50" s="595"/>
      <c r="AA50" s="368">
        <f t="shared" ref="AA50:AA59" si="12">ROUND(X50*U50,2)</f>
        <v>6975.75</v>
      </c>
      <c r="AB50" s="369"/>
      <c r="AC50" s="369"/>
      <c r="AD50" s="370"/>
      <c r="AE50" s="371">
        <f>ROUND(X50*(1+AI$18),2)</f>
        <v>76.63</v>
      </c>
      <c r="AF50" s="372"/>
      <c r="AG50" s="373"/>
      <c r="AH50" s="400">
        <f t="shared" ref="AH50:AH55" si="13">U50*AE50</f>
        <v>8854.5964999999997</v>
      </c>
      <c r="AI50" s="401"/>
      <c r="AJ50" s="401"/>
      <c r="AK50" s="401"/>
      <c r="AL50" s="401"/>
      <c r="AM50" s="402"/>
      <c r="AP50" s="85"/>
      <c r="AS50" s="85"/>
      <c r="AT50" s="47"/>
      <c r="AU50" s="52"/>
      <c r="AV50" s="52"/>
      <c r="AW50" s="320"/>
      <c r="AX50" s="320"/>
      <c r="AY50" s="320"/>
    </row>
    <row r="51" spans="1:51" s="133" customFormat="1" ht="50.1" customHeight="1" x14ac:dyDescent="0.2">
      <c r="A51" s="226" t="s">
        <v>214</v>
      </c>
      <c r="B51" s="412" t="s">
        <v>195</v>
      </c>
      <c r="C51" s="413"/>
      <c r="D51" s="356" t="s">
        <v>93</v>
      </c>
      <c r="E51" s="357"/>
      <c r="F51" s="358" t="s">
        <v>191</v>
      </c>
      <c r="G51" s="359"/>
      <c r="H51" s="359"/>
      <c r="I51" s="359"/>
      <c r="J51" s="359"/>
      <c r="K51" s="359"/>
      <c r="L51" s="359"/>
      <c r="M51" s="359"/>
      <c r="N51" s="359"/>
      <c r="O51" s="359"/>
      <c r="P51" s="359"/>
      <c r="Q51" s="359"/>
      <c r="R51" s="360"/>
      <c r="S51" s="361" t="s">
        <v>249</v>
      </c>
      <c r="T51" s="362"/>
      <c r="U51" s="414">
        <v>135</v>
      </c>
      <c r="V51" s="415"/>
      <c r="W51" s="416"/>
      <c r="X51" s="417">
        <v>13.12</v>
      </c>
      <c r="Y51" s="418"/>
      <c r="Z51" s="418"/>
      <c r="AA51" s="419">
        <f t="shared" si="12"/>
        <v>1771.2</v>
      </c>
      <c r="AB51" s="420"/>
      <c r="AC51" s="420"/>
      <c r="AD51" s="421"/>
      <c r="AE51" s="422">
        <f>ROUND(X51*(1+AI$18),2)</f>
        <v>16.649999999999999</v>
      </c>
      <c r="AF51" s="423"/>
      <c r="AG51" s="423"/>
      <c r="AH51" s="374">
        <f t="shared" si="13"/>
        <v>2247.75</v>
      </c>
      <c r="AI51" s="374"/>
      <c r="AJ51" s="374"/>
      <c r="AK51" s="374"/>
      <c r="AL51" s="374"/>
      <c r="AM51" s="375"/>
      <c r="AP51" s="85"/>
      <c r="AS51" s="85"/>
      <c r="AT51" s="47"/>
      <c r="AU51" s="52"/>
      <c r="AV51" s="52"/>
      <c r="AW51" s="331"/>
      <c r="AX51" s="331"/>
      <c r="AY51" s="331"/>
    </row>
    <row r="52" spans="1:51" s="133" customFormat="1" ht="50.1" customHeight="1" x14ac:dyDescent="0.2">
      <c r="A52" s="226" t="s">
        <v>215</v>
      </c>
      <c r="B52" s="412" t="s">
        <v>194</v>
      </c>
      <c r="C52" s="413"/>
      <c r="D52" s="356" t="s">
        <v>93</v>
      </c>
      <c r="E52" s="357"/>
      <c r="F52" s="358" t="s">
        <v>192</v>
      </c>
      <c r="G52" s="359"/>
      <c r="H52" s="359"/>
      <c r="I52" s="359"/>
      <c r="J52" s="359"/>
      <c r="K52" s="359"/>
      <c r="L52" s="359"/>
      <c r="M52" s="359"/>
      <c r="N52" s="359"/>
      <c r="O52" s="359"/>
      <c r="P52" s="359"/>
      <c r="Q52" s="359"/>
      <c r="R52" s="360"/>
      <c r="S52" s="361" t="s">
        <v>249</v>
      </c>
      <c r="T52" s="362"/>
      <c r="U52" s="414">
        <v>70</v>
      </c>
      <c r="V52" s="415"/>
      <c r="W52" s="416"/>
      <c r="X52" s="417">
        <v>13.04</v>
      </c>
      <c r="Y52" s="418"/>
      <c r="Z52" s="418"/>
      <c r="AA52" s="419">
        <f t="shared" si="12"/>
        <v>912.8</v>
      </c>
      <c r="AB52" s="420"/>
      <c r="AC52" s="420"/>
      <c r="AD52" s="421"/>
      <c r="AE52" s="422">
        <f>ROUND(X52*(1+AI$18),2)</f>
        <v>16.55</v>
      </c>
      <c r="AF52" s="423"/>
      <c r="AG52" s="423"/>
      <c r="AH52" s="374">
        <f t="shared" si="13"/>
        <v>1158.5</v>
      </c>
      <c r="AI52" s="374"/>
      <c r="AJ52" s="374"/>
      <c r="AK52" s="374"/>
      <c r="AL52" s="374"/>
      <c r="AM52" s="375"/>
      <c r="AP52" s="85"/>
      <c r="AS52" s="85"/>
      <c r="AT52" s="47"/>
      <c r="AU52" s="52"/>
      <c r="AV52" s="52"/>
      <c r="AW52" s="331"/>
      <c r="AX52" s="331"/>
      <c r="AY52" s="331"/>
    </row>
    <row r="53" spans="1:51" s="133" customFormat="1" ht="50.1" customHeight="1" x14ac:dyDescent="0.2">
      <c r="A53" s="226" t="s">
        <v>216</v>
      </c>
      <c r="B53" s="412" t="s">
        <v>196</v>
      </c>
      <c r="C53" s="413"/>
      <c r="D53" s="356" t="s">
        <v>93</v>
      </c>
      <c r="E53" s="357"/>
      <c r="F53" s="358" t="s">
        <v>193</v>
      </c>
      <c r="G53" s="359"/>
      <c r="H53" s="359"/>
      <c r="I53" s="359"/>
      <c r="J53" s="359"/>
      <c r="K53" s="359"/>
      <c r="L53" s="359"/>
      <c r="M53" s="359"/>
      <c r="N53" s="359"/>
      <c r="O53" s="359"/>
      <c r="P53" s="359"/>
      <c r="Q53" s="359"/>
      <c r="R53" s="360"/>
      <c r="S53" s="361" t="s">
        <v>113</v>
      </c>
      <c r="T53" s="362"/>
      <c r="U53" s="414">
        <v>76.959999999999994</v>
      </c>
      <c r="V53" s="415"/>
      <c r="W53" s="416"/>
      <c r="X53" s="417">
        <v>78.489999999999995</v>
      </c>
      <c r="Y53" s="418"/>
      <c r="Z53" s="418"/>
      <c r="AA53" s="419">
        <f t="shared" si="12"/>
        <v>6040.59</v>
      </c>
      <c r="AB53" s="420"/>
      <c r="AC53" s="420"/>
      <c r="AD53" s="421"/>
      <c r="AE53" s="422">
        <f>ROUND(X53*(1+AI$18),2)</f>
        <v>99.63</v>
      </c>
      <c r="AF53" s="423"/>
      <c r="AG53" s="423"/>
      <c r="AH53" s="374">
        <f t="shared" si="13"/>
        <v>7667.5247999999992</v>
      </c>
      <c r="AI53" s="374"/>
      <c r="AJ53" s="374"/>
      <c r="AK53" s="374"/>
      <c r="AL53" s="374"/>
      <c r="AM53" s="375"/>
      <c r="AP53" s="85"/>
      <c r="AS53" s="85"/>
      <c r="AT53" s="47"/>
      <c r="AU53" s="52"/>
      <c r="AV53" s="52"/>
      <c r="AW53" s="331"/>
      <c r="AX53" s="331"/>
      <c r="AY53" s="331"/>
    </row>
    <row r="54" spans="1:51" s="133" customFormat="1" ht="50.1" customHeight="1" x14ac:dyDescent="0.2">
      <c r="A54" s="226" t="s">
        <v>217</v>
      </c>
      <c r="B54" s="412" t="s">
        <v>189</v>
      </c>
      <c r="C54" s="413"/>
      <c r="D54" s="356" t="s">
        <v>93</v>
      </c>
      <c r="E54" s="357"/>
      <c r="F54" s="358" t="s">
        <v>190</v>
      </c>
      <c r="G54" s="359"/>
      <c r="H54" s="359"/>
      <c r="I54" s="359"/>
      <c r="J54" s="359"/>
      <c r="K54" s="359"/>
      <c r="L54" s="359"/>
      <c r="M54" s="359"/>
      <c r="N54" s="359"/>
      <c r="O54" s="359"/>
      <c r="P54" s="359"/>
      <c r="Q54" s="359"/>
      <c r="R54" s="360"/>
      <c r="S54" s="361" t="s">
        <v>149</v>
      </c>
      <c r="T54" s="362"/>
      <c r="U54" s="414">
        <v>7.36</v>
      </c>
      <c r="V54" s="415"/>
      <c r="W54" s="416"/>
      <c r="X54" s="417">
        <v>498.87</v>
      </c>
      <c r="Y54" s="418"/>
      <c r="Z54" s="418"/>
      <c r="AA54" s="419">
        <f t="shared" si="12"/>
        <v>3671.68</v>
      </c>
      <c r="AB54" s="420"/>
      <c r="AC54" s="420"/>
      <c r="AD54" s="421"/>
      <c r="AE54" s="422">
        <f>ROUND(X54*(1+AI$18),2)</f>
        <v>633.22</v>
      </c>
      <c r="AF54" s="423"/>
      <c r="AG54" s="423"/>
      <c r="AH54" s="374">
        <f t="shared" si="13"/>
        <v>4660.4992000000002</v>
      </c>
      <c r="AI54" s="374"/>
      <c r="AJ54" s="374"/>
      <c r="AK54" s="374"/>
      <c r="AL54" s="374"/>
      <c r="AM54" s="375"/>
      <c r="AP54" s="85"/>
      <c r="AS54" s="85"/>
      <c r="AT54" s="47"/>
      <c r="AU54" s="52"/>
      <c r="AV54" s="52"/>
      <c r="AW54" s="324"/>
      <c r="AX54" s="324"/>
      <c r="AY54" s="324"/>
    </row>
    <row r="55" spans="1:51" s="133" customFormat="1" ht="50.1" customHeight="1" x14ac:dyDescent="0.2">
      <c r="A55" s="226" t="s">
        <v>218</v>
      </c>
      <c r="B55" s="412" t="s">
        <v>321</v>
      </c>
      <c r="C55" s="413"/>
      <c r="D55" s="356" t="s">
        <v>93</v>
      </c>
      <c r="E55" s="357"/>
      <c r="F55" s="589" t="s">
        <v>177</v>
      </c>
      <c r="G55" s="590"/>
      <c r="H55" s="590"/>
      <c r="I55" s="590"/>
      <c r="J55" s="590"/>
      <c r="K55" s="590"/>
      <c r="L55" s="590"/>
      <c r="M55" s="590"/>
      <c r="N55" s="590"/>
      <c r="O55" s="590"/>
      <c r="P55" s="590"/>
      <c r="Q55" s="590"/>
      <c r="R55" s="591"/>
      <c r="S55" s="361" t="s">
        <v>115</v>
      </c>
      <c r="T55" s="362"/>
      <c r="U55" s="592">
        <v>1.5</v>
      </c>
      <c r="V55" s="364"/>
      <c r="W55" s="365"/>
      <c r="X55" s="417">
        <v>2400.62</v>
      </c>
      <c r="Y55" s="418"/>
      <c r="Z55" s="418"/>
      <c r="AA55" s="419">
        <f t="shared" si="12"/>
        <v>3600.93</v>
      </c>
      <c r="AB55" s="420"/>
      <c r="AC55" s="420"/>
      <c r="AD55" s="421"/>
      <c r="AE55" s="422">
        <f t="shared" ref="AE55" si="14">ROUND(X55*(1+AI$18),2)</f>
        <v>3047.11</v>
      </c>
      <c r="AF55" s="423"/>
      <c r="AG55" s="423"/>
      <c r="AH55" s="374">
        <f t="shared" si="13"/>
        <v>4570.665</v>
      </c>
      <c r="AI55" s="374"/>
      <c r="AJ55" s="374"/>
      <c r="AK55" s="374"/>
      <c r="AL55" s="374"/>
      <c r="AM55" s="375"/>
      <c r="AP55" s="85"/>
      <c r="AS55" s="85"/>
      <c r="AT55" s="47"/>
      <c r="AU55" s="52"/>
      <c r="AV55" s="52"/>
      <c r="AW55" s="323"/>
      <c r="AX55" s="323"/>
      <c r="AY55" s="323"/>
    </row>
    <row r="56" spans="1:51" s="133" customFormat="1" ht="50.1" customHeight="1" x14ac:dyDescent="0.2">
      <c r="A56" s="226" t="s">
        <v>219</v>
      </c>
      <c r="B56" s="412" t="s">
        <v>114</v>
      </c>
      <c r="C56" s="425"/>
      <c r="D56" s="356" t="s">
        <v>93</v>
      </c>
      <c r="E56" s="357"/>
      <c r="F56" s="358" t="s">
        <v>334</v>
      </c>
      <c r="G56" s="359"/>
      <c r="H56" s="359"/>
      <c r="I56" s="359"/>
      <c r="J56" s="359"/>
      <c r="K56" s="359"/>
      <c r="L56" s="359"/>
      <c r="M56" s="359"/>
      <c r="N56" s="359"/>
      <c r="O56" s="359"/>
      <c r="P56" s="359"/>
      <c r="Q56" s="359"/>
      <c r="R56" s="360"/>
      <c r="S56" s="361" t="s">
        <v>10</v>
      </c>
      <c r="T56" s="362"/>
      <c r="U56" s="363">
        <v>236.13</v>
      </c>
      <c r="V56" s="364"/>
      <c r="W56" s="365"/>
      <c r="X56" s="433">
        <v>11.29</v>
      </c>
      <c r="Y56" s="418"/>
      <c r="Z56" s="418"/>
      <c r="AA56" s="419">
        <f t="shared" si="12"/>
        <v>2665.91</v>
      </c>
      <c r="AB56" s="420"/>
      <c r="AC56" s="420"/>
      <c r="AD56" s="421"/>
      <c r="AE56" s="422">
        <f>ROUND(X56*(1+AI$18),2)</f>
        <v>14.33</v>
      </c>
      <c r="AF56" s="423"/>
      <c r="AG56" s="423"/>
      <c r="AH56" s="374">
        <f>ROUND(AE56*U56,2)</f>
        <v>3383.74</v>
      </c>
      <c r="AI56" s="374"/>
      <c r="AJ56" s="374"/>
      <c r="AK56" s="374"/>
      <c r="AL56" s="374"/>
      <c r="AM56" s="375"/>
      <c r="AP56" s="85"/>
      <c r="AS56" s="85"/>
      <c r="AT56" s="47"/>
      <c r="AU56" s="52"/>
      <c r="AV56" s="52"/>
      <c r="AW56" s="323"/>
      <c r="AX56" s="323"/>
      <c r="AY56" s="323"/>
    </row>
    <row r="57" spans="1:51" s="133" customFormat="1" ht="50.1" customHeight="1" x14ac:dyDescent="0.2">
      <c r="A57" s="226" t="s">
        <v>220</v>
      </c>
      <c r="B57" s="412" t="s">
        <v>119</v>
      </c>
      <c r="C57" s="425"/>
      <c r="D57" s="356" t="s">
        <v>93</v>
      </c>
      <c r="E57" s="357"/>
      <c r="F57" s="358" t="s">
        <v>118</v>
      </c>
      <c r="G57" s="359"/>
      <c r="H57" s="359"/>
      <c r="I57" s="359"/>
      <c r="J57" s="359"/>
      <c r="K57" s="359"/>
      <c r="L57" s="359"/>
      <c r="M57" s="359"/>
      <c r="N57" s="359"/>
      <c r="O57" s="359"/>
      <c r="P57" s="359"/>
      <c r="Q57" s="359"/>
      <c r="R57" s="360"/>
      <c r="S57" s="361" t="s">
        <v>10</v>
      </c>
      <c r="T57" s="362"/>
      <c r="U57" s="363">
        <v>36.130000000000003</v>
      </c>
      <c r="V57" s="364"/>
      <c r="W57" s="365"/>
      <c r="X57" s="433">
        <v>23.42</v>
      </c>
      <c r="Y57" s="418"/>
      <c r="Z57" s="418"/>
      <c r="AA57" s="419">
        <f t="shared" si="12"/>
        <v>846.16</v>
      </c>
      <c r="AB57" s="420"/>
      <c r="AC57" s="420"/>
      <c r="AD57" s="421"/>
      <c r="AE57" s="422">
        <f>ROUND(X57*(1+AI$18),2)</f>
        <v>29.73</v>
      </c>
      <c r="AF57" s="423"/>
      <c r="AG57" s="423"/>
      <c r="AH57" s="374">
        <f>ROUND(AE57*U57,2)</f>
        <v>1074.1400000000001</v>
      </c>
      <c r="AI57" s="374"/>
      <c r="AJ57" s="374"/>
      <c r="AK57" s="374"/>
      <c r="AL57" s="374"/>
      <c r="AM57" s="375"/>
      <c r="AP57" s="85"/>
      <c r="AS57" s="85"/>
      <c r="AT57" s="47"/>
      <c r="AU57" s="52"/>
      <c r="AV57" s="52"/>
      <c r="AW57" s="328"/>
      <c r="AX57" s="328"/>
      <c r="AY57" s="328"/>
    </row>
    <row r="58" spans="1:51" s="133" customFormat="1" ht="50.1" customHeight="1" x14ac:dyDescent="0.2">
      <c r="A58" s="226" t="s">
        <v>296</v>
      </c>
      <c r="B58" s="597" t="s">
        <v>121</v>
      </c>
      <c r="C58" s="598"/>
      <c r="D58" s="356" t="s">
        <v>93</v>
      </c>
      <c r="E58" s="357"/>
      <c r="F58" s="358" t="s">
        <v>120</v>
      </c>
      <c r="G58" s="359"/>
      <c r="H58" s="359"/>
      <c r="I58" s="359"/>
      <c r="J58" s="359"/>
      <c r="K58" s="359"/>
      <c r="L58" s="359"/>
      <c r="M58" s="359"/>
      <c r="N58" s="359"/>
      <c r="O58" s="359"/>
      <c r="P58" s="359"/>
      <c r="Q58" s="359"/>
      <c r="R58" s="360"/>
      <c r="S58" s="361" t="s">
        <v>113</v>
      </c>
      <c r="T58" s="362"/>
      <c r="U58" s="363">
        <v>200.49</v>
      </c>
      <c r="V58" s="364"/>
      <c r="W58" s="365"/>
      <c r="X58" s="417">
        <v>21.97</v>
      </c>
      <c r="Y58" s="418"/>
      <c r="Z58" s="418"/>
      <c r="AA58" s="419">
        <f t="shared" si="12"/>
        <v>4404.7700000000004</v>
      </c>
      <c r="AB58" s="420"/>
      <c r="AC58" s="420"/>
      <c r="AD58" s="421"/>
      <c r="AE58" s="422">
        <f>ROUND(X58*(1+AI$18),2)</f>
        <v>27.89</v>
      </c>
      <c r="AF58" s="423"/>
      <c r="AG58" s="423"/>
      <c r="AH58" s="374">
        <f>U58*AE58</f>
        <v>5591.6661000000004</v>
      </c>
      <c r="AI58" s="374"/>
      <c r="AJ58" s="374"/>
      <c r="AK58" s="374"/>
      <c r="AL58" s="374"/>
      <c r="AM58" s="375"/>
      <c r="AP58" s="85"/>
      <c r="AS58" s="85"/>
      <c r="AT58" s="47"/>
      <c r="AU58" s="52"/>
      <c r="AV58" s="52"/>
      <c r="AW58" s="328"/>
      <c r="AX58" s="328"/>
      <c r="AY58" s="328"/>
    </row>
    <row r="59" spans="1:51" s="133" customFormat="1" ht="50.1" customHeight="1" x14ac:dyDescent="0.2">
      <c r="A59" s="226" t="s">
        <v>297</v>
      </c>
      <c r="B59" s="412" t="s">
        <v>122</v>
      </c>
      <c r="C59" s="425"/>
      <c r="D59" s="356" t="s">
        <v>93</v>
      </c>
      <c r="E59" s="357"/>
      <c r="F59" s="358" t="s">
        <v>328</v>
      </c>
      <c r="G59" s="359"/>
      <c r="H59" s="359"/>
      <c r="I59" s="359"/>
      <c r="J59" s="359"/>
      <c r="K59" s="359"/>
      <c r="L59" s="359"/>
      <c r="M59" s="359"/>
      <c r="N59" s="359"/>
      <c r="O59" s="359"/>
      <c r="P59" s="359"/>
      <c r="Q59" s="359"/>
      <c r="R59" s="360"/>
      <c r="S59" s="361" t="s">
        <v>113</v>
      </c>
      <c r="T59" s="362"/>
      <c r="U59" s="363">
        <v>35.64</v>
      </c>
      <c r="V59" s="364"/>
      <c r="W59" s="365"/>
      <c r="X59" s="433">
        <v>56.8</v>
      </c>
      <c r="Y59" s="418"/>
      <c r="Z59" s="418"/>
      <c r="AA59" s="419">
        <f t="shared" si="12"/>
        <v>2024.35</v>
      </c>
      <c r="AB59" s="420"/>
      <c r="AC59" s="420"/>
      <c r="AD59" s="421"/>
      <c r="AE59" s="422">
        <f>ROUND(X59*(1+AI$18),2)</f>
        <v>72.099999999999994</v>
      </c>
      <c r="AF59" s="423"/>
      <c r="AG59" s="423"/>
      <c r="AH59" s="374">
        <f>ROUND(AE59*U59,2)</f>
        <v>2569.64</v>
      </c>
      <c r="AI59" s="374"/>
      <c r="AJ59" s="374"/>
      <c r="AK59" s="374"/>
      <c r="AL59" s="374"/>
      <c r="AM59" s="375"/>
      <c r="AP59" s="85"/>
      <c r="AS59" s="85"/>
      <c r="AT59" s="47"/>
      <c r="AU59" s="52"/>
      <c r="AV59" s="52"/>
      <c r="AW59" s="328"/>
      <c r="AX59" s="328"/>
      <c r="AY59" s="328"/>
    </row>
    <row r="60" spans="1:51" s="133" customFormat="1" ht="50.1" customHeight="1" x14ac:dyDescent="0.2">
      <c r="A60" s="226" t="s">
        <v>298</v>
      </c>
      <c r="B60" s="354" t="s">
        <v>158</v>
      </c>
      <c r="C60" s="355"/>
      <c r="D60" s="356" t="s">
        <v>93</v>
      </c>
      <c r="E60" s="357"/>
      <c r="F60" s="358" t="s">
        <v>327</v>
      </c>
      <c r="G60" s="359"/>
      <c r="H60" s="359"/>
      <c r="I60" s="359"/>
      <c r="J60" s="359"/>
      <c r="K60" s="359"/>
      <c r="L60" s="359"/>
      <c r="M60" s="359"/>
      <c r="N60" s="359"/>
      <c r="O60" s="359"/>
      <c r="P60" s="359"/>
      <c r="Q60" s="359"/>
      <c r="R60" s="360"/>
      <c r="S60" s="361" t="s">
        <v>117</v>
      </c>
      <c r="T60" s="362"/>
      <c r="U60" s="363">
        <v>31.07</v>
      </c>
      <c r="V60" s="364"/>
      <c r="W60" s="365"/>
      <c r="X60" s="366">
        <v>85.87</v>
      </c>
      <c r="Y60" s="367"/>
      <c r="Z60" s="367"/>
      <c r="AA60" s="368">
        <f t="shared" ref="AA60" si="15">ROUND(X60*U60,2)</f>
        <v>2667.98</v>
      </c>
      <c r="AB60" s="369"/>
      <c r="AC60" s="369"/>
      <c r="AD60" s="370"/>
      <c r="AE60" s="371">
        <f>ROUND(X60*(1+AI$18),2)</f>
        <v>108.99</v>
      </c>
      <c r="AF60" s="372"/>
      <c r="AG60" s="373"/>
      <c r="AH60" s="374">
        <f>ROUND(AE60*U60,2)</f>
        <v>3386.32</v>
      </c>
      <c r="AI60" s="374"/>
      <c r="AJ60" s="374"/>
      <c r="AK60" s="374"/>
      <c r="AL60" s="374"/>
      <c r="AM60" s="375"/>
      <c r="AP60" s="85"/>
      <c r="AS60" s="85"/>
      <c r="AT60" s="47"/>
      <c r="AU60" s="52"/>
      <c r="AV60" s="52"/>
      <c r="AW60" s="328"/>
      <c r="AX60" s="328"/>
      <c r="AY60" s="328"/>
    </row>
    <row r="61" spans="1:51" s="133" customFormat="1" ht="50.1" customHeight="1" x14ac:dyDescent="0.2">
      <c r="A61" s="235">
        <v>5</v>
      </c>
      <c r="B61" s="376"/>
      <c r="C61" s="377"/>
      <c r="D61" s="378"/>
      <c r="E61" s="379"/>
      <c r="F61" s="380" t="s">
        <v>244</v>
      </c>
      <c r="G61" s="381"/>
      <c r="H61" s="381"/>
      <c r="I61" s="381"/>
      <c r="J61" s="381"/>
      <c r="K61" s="381"/>
      <c r="L61" s="381"/>
      <c r="M61" s="381"/>
      <c r="N61" s="381"/>
      <c r="O61" s="381"/>
      <c r="P61" s="381"/>
      <c r="Q61" s="381"/>
      <c r="R61" s="382"/>
      <c r="S61" s="383"/>
      <c r="T61" s="384"/>
      <c r="U61" s="385"/>
      <c r="V61" s="386"/>
      <c r="W61" s="387"/>
      <c r="X61" s="388"/>
      <c r="Y61" s="389"/>
      <c r="Z61" s="390"/>
      <c r="AA61" s="403"/>
      <c r="AB61" s="404"/>
      <c r="AC61" s="404"/>
      <c r="AD61" s="405"/>
      <c r="AE61" s="406"/>
      <c r="AF61" s="407"/>
      <c r="AG61" s="408"/>
      <c r="AH61" s="409">
        <f>AH62+AH63+AH64+AH65</f>
        <v>7631.3309000000008</v>
      </c>
      <c r="AI61" s="410"/>
      <c r="AJ61" s="410"/>
      <c r="AK61" s="410"/>
      <c r="AL61" s="410"/>
      <c r="AM61" s="411"/>
      <c r="AP61" s="85"/>
      <c r="AS61" s="85"/>
      <c r="AT61" s="47"/>
      <c r="AU61" s="52"/>
      <c r="AV61" s="52"/>
      <c r="AW61" s="328"/>
      <c r="AX61" s="328"/>
      <c r="AY61" s="328"/>
    </row>
    <row r="62" spans="1:51" s="133" customFormat="1" ht="50.1" customHeight="1" x14ac:dyDescent="0.2">
      <c r="A62" s="226" t="s">
        <v>221</v>
      </c>
      <c r="B62" s="412" t="s">
        <v>323</v>
      </c>
      <c r="C62" s="425"/>
      <c r="D62" s="356" t="s">
        <v>93</v>
      </c>
      <c r="E62" s="357"/>
      <c r="F62" s="358" t="s">
        <v>322</v>
      </c>
      <c r="G62" s="359"/>
      <c r="H62" s="359"/>
      <c r="I62" s="359"/>
      <c r="J62" s="359"/>
      <c r="K62" s="359"/>
      <c r="L62" s="359"/>
      <c r="M62" s="359"/>
      <c r="N62" s="359"/>
      <c r="O62" s="359"/>
      <c r="P62" s="359"/>
      <c r="Q62" s="359"/>
      <c r="R62" s="360"/>
      <c r="S62" s="361" t="s">
        <v>113</v>
      </c>
      <c r="T62" s="362"/>
      <c r="U62" s="363">
        <v>25.71</v>
      </c>
      <c r="V62" s="364"/>
      <c r="W62" s="365"/>
      <c r="X62" s="417">
        <v>78.62</v>
      </c>
      <c r="Y62" s="418"/>
      <c r="Z62" s="418"/>
      <c r="AA62" s="419">
        <f t="shared" ref="AA62:AA63" si="16">ROUND(X62*U62,2)</f>
        <v>2021.32</v>
      </c>
      <c r="AB62" s="420"/>
      <c r="AC62" s="420"/>
      <c r="AD62" s="421"/>
      <c r="AE62" s="422">
        <f>ROUND(X62*(1+AI$18),2)</f>
        <v>99.79</v>
      </c>
      <c r="AF62" s="423"/>
      <c r="AG62" s="423"/>
      <c r="AH62" s="374">
        <f>U62*AE62</f>
        <v>2565.6009000000004</v>
      </c>
      <c r="AI62" s="374"/>
      <c r="AJ62" s="374"/>
      <c r="AK62" s="374"/>
      <c r="AL62" s="374"/>
      <c r="AM62" s="375"/>
      <c r="AP62" s="85"/>
      <c r="AS62" s="85"/>
      <c r="AT62" s="47"/>
      <c r="AU62" s="52"/>
      <c r="AV62" s="52"/>
      <c r="AW62" s="328"/>
      <c r="AX62" s="328"/>
      <c r="AY62" s="328"/>
    </row>
    <row r="63" spans="1:51" s="133" customFormat="1" ht="65.099999999999994" customHeight="1" x14ac:dyDescent="0.2">
      <c r="A63" s="226" t="s">
        <v>222</v>
      </c>
      <c r="B63" s="412" t="s">
        <v>324</v>
      </c>
      <c r="C63" s="425"/>
      <c r="D63" s="356" t="s">
        <v>93</v>
      </c>
      <c r="E63" s="357"/>
      <c r="F63" s="358" t="s">
        <v>335</v>
      </c>
      <c r="G63" s="359"/>
      <c r="H63" s="359"/>
      <c r="I63" s="359"/>
      <c r="J63" s="359"/>
      <c r="K63" s="359"/>
      <c r="L63" s="359"/>
      <c r="M63" s="359"/>
      <c r="N63" s="359"/>
      <c r="O63" s="359"/>
      <c r="P63" s="359"/>
      <c r="Q63" s="359"/>
      <c r="R63" s="360"/>
      <c r="S63" s="361" t="s">
        <v>249</v>
      </c>
      <c r="T63" s="362"/>
      <c r="U63" s="363">
        <v>118</v>
      </c>
      <c r="V63" s="364"/>
      <c r="W63" s="365"/>
      <c r="X63" s="417">
        <v>21.02</v>
      </c>
      <c r="Y63" s="418"/>
      <c r="Z63" s="418"/>
      <c r="AA63" s="419">
        <f t="shared" si="16"/>
        <v>2480.36</v>
      </c>
      <c r="AB63" s="420"/>
      <c r="AC63" s="420"/>
      <c r="AD63" s="421"/>
      <c r="AE63" s="422">
        <f>ROUND(X63*(1+AI$18),2)</f>
        <v>26.68</v>
      </c>
      <c r="AF63" s="423"/>
      <c r="AG63" s="423"/>
      <c r="AH63" s="374">
        <f>U63*AE63</f>
        <v>3148.24</v>
      </c>
      <c r="AI63" s="374"/>
      <c r="AJ63" s="374"/>
      <c r="AK63" s="374"/>
      <c r="AL63" s="374"/>
      <c r="AM63" s="375"/>
      <c r="AP63" s="85"/>
      <c r="AS63" s="85"/>
      <c r="AT63" s="47"/>
      <c r="AU63" s="52"/>
      <c r="AV63" s="52"/>
      <c r="AW63" s="328"/>
      <c r="AX63" s="328"/>
      <c r="AY63" s="328"/>
    </row>
    <row r="64" spans="1:51" s="133" customFormat="1" ht="50.1" customHeight="1" x14ac:dyDescent="0.2">
      <c r="A64" s="226" t="s">
        <v>223</v>
      </c>
      <c r="B64" s="412" t="s">
        <v>246</v>
      </c>
      <c r="C64" s="425"/>
      <c r="D64" s="356" t="s">
        <v>93</v>
      </c>
      <c r="E64" s="357"/>
      <c r="F64" s="358" t="s">
        <v>245</v>
      </c>
      <c r="G64" s="359"/>
      <c r="H64" s="359"/>
      <c r="I64" s="359"/>
      <c r="J64" s="359"/>
      <c r="K64" s="359"/>
      <c r="L64" s="359"/>
      <c r="M64" s="359"/>
      <c r="N64" s="359"/>
      <c r="O64" s="359"/>
      <c r="P64" s="359"/>
      <c r="Q64" s="359"/>
      <c r="R64" s="360"/>
      <c r="S64" s="361" t="s">
        <v>175</v>
      </c>
      <c r="T64" s="362"/>
      <c r="U64" s="363">
        <v>30</v>
      </c>
      <c r="V64" s="364"/>
      <c r="W64" s="365"/>
      <c r="X64" s="417">
        <v>26.48</v>
      </c>
      <c r="Y64" s="418"/>
      <c r="Z64" s="418"/>
      <c r="AA64" s="419">
        <f t="shared" ref="AA64" si="17">ROUND(X64*U64,2)</f>
        <v>794.4</v>
      </c>
      <c r="AB64" s="420"/>
      <c r="AC64" s="420"/>
      <c r="AD64" s="421"/>
      <c r="AE64" s="422">
        <f>ROUND(X64*(1+AI$18),2)</f>
        <v>33.61</v>
      </c>
      <c r="AF64" s="423"/>
      <c r="AG64" s="423"/>
      <c r="AH64" s="374">
        <f>U64*AE64</f>
        <v>1008.3</v>
      </c>
      <c r="AI64" s="374"/>
      <c r="AJ64" s="374"/>
      <c r="AK64" s="374"/>
      <c r="AL64" s="374"/>
      <c r="AM64" s="375"/>
      <c r="AP64" s="85"/>
      <c r="AS64" s="85"/>
      <c r="AT64" s="47"/>
      <c r="AU64" s="52"/>
      <c r="AV64" s="52"/>
      <c r="AW64" s="328"/>
      <c r="AX64" s="328"/>
      <c r="AY64" s="328"/>
    </row>
    <row r="65" spans="1:51" s="133" customFormat="1" ht="50.1" customHeight="1" x14ac:dyDescent="0.2">
      <c r="A65" s="226" t="s">
        <v>280</v>
      </c>
      <c r="B65" s="412" t="s">
        <v>282</v>
      </c>
      <c r="C65" s="425"/>
      <c r="D65" s="356" t="s">
        <v>93</v>
      </c>
      <c r="E65" s="357"/>
      <c r="F65" s="358" t="s">
        <v>281</v>
      </c>
      <c r="G65" s="359"/>
      <c r="H65" s="359"/>
      <c r="I65" s="359"/>
      <c r="J65" s="359"/>
      <c r="K65" s="359"/>
      <c r="L65" s="359"/>
      <c r="M65" s="359"/>
      <c r="N65" s="359"/>
      <c r="O65" s="359"/>
      <c r="P65" s="359"/>
      <c r="Q65" s="359"/>
      <c r="R65" s="360"/>
      <c r="S65" s="361" t="s">
        <v>175</v>
      </c>
      <c r="T65" s="362"/>
      <c r="U65" s="363">
        <v>11.5</v>
      </c>
      <c r="V65" s="364"/>
      <c r="W65" s="365"/>
      <c r="X65" s="417">
        <v>62.29</v>
      </c>
      <c r="Y65" s="418"/>
      <c r="Z65" s="418"/>
      <c r="AA65" s="419">
        <f t="shared" ref="AA65" si="18">ROUND(X65*U65,2)</f>
        <v>716.34</v>
      </c>
      <c r="AB65" s="420"/>
      <c r="AC65" s="420"/>
      <c r="AD65" s="421"/>
      <c r="AE65" s="422">
        <f>ROUND(X65*(1+AI$18),2)</f>
        <v>79.06</v>
      </c>
      <c r="AF65" s="423"/>
      <c r="AG65" s="423"/>
      <c r="AH65" s="374">
        <f>U65*AE65</f>
        <v>909.19</v>
      </c>
      <c r="AI65" s="374"/>
      <c r="AJ65" s="374"/>
      <c r="AK65" s="374"/>
      <c r="AL65" s="374"/>
      <c r="AM65" s="375"/>
      <c r="AP65" s="85"/>
      <c r="AS65" s="85"/>
      <c r="AT65" s="47"/>
      <c r="AU65" s="52"/>
      <c r="AV65" s="52"/>
      <c r="AW65" s="330"/>
      <c r="AX65" s="330"/>
      <c r="AY65" s="330"/>
    </row>
    <row r="66" spans="1:51" s="133" customFormat="1" ht="50.1" customHeight="1" x14ac:dyDescent="0.2">
      <c r="A66" s="235">
        <v>6</v>
      </c>
      <c r="B66" s="376"/>
      <c r="C66" s="377"/>
      <c r="D66" s="378"/>
      <c r="E66" s="379"/>
      <c r="F66" s="380" t="s">
        <v>183</v>
      </c>
      <c r="G66" s="381"/>
      <c r="H66" s="381"/>
      <c r="I66" s="381"/>
      <c r="J66" s="381"/>
      <c r="K66" s="381"/>
      <c r="L66" s="381"/>
      <c r="M66" s="381"/>
      <c r="N66" s="381"/>
      <c r="O66" s="381"/>
      <c r="P66" s="381"/>
      <c r="Q66" s="381"/>
      <c r="R66" s="382"/>
      <c r="S66" s="383"/>
      <c r="T66" s="384"/>
      <c r="U66" s="385"/>
      <c r="V66" s="386"/>
      <c r="W66" s="387"/>
      <c r="X66" s="388"/>
      <c r="Y66" s="389"/>
      <c r="Z66" s="390"/>
      <c r="AA66" s="403"/>
      <c r="AB66" s="404"/>
      <c r="AC66" s="404"/>
      <c r="AD66" s="405"/>
      <c r="AE66" s="406"/>
      <c r="AF66" s="407"/>
      <c r="AG66" s="408"/>
      <c r="AH66" s="409">
        <f>AH67+AH68+AH69+AH70+AH71</f>
        <v>179737.25229999999</v>
      </c>
      <c r="AI66" s="410"/>
      <c r="AJ66" s="410"/>
      <c r="AK66" s="410"/>
      <c r="AL66" s="410"/>
      <c r="AM66" s="411"/>
      <c r="AP66" s="85"/>
      <c r="AS66" s="85"/>
      <c r="AT66" s="47"/>
      <c r="AU66" s="52"/>
      <c r="AV66" s="52"/>
      <c r="AW66" s="326"/>
      <c r="AX66" s="326"/>
      <c r="AY66" s="326"/>
    </row>
    <row r="67" spans="1:51" s="133" customFormat="1" ht="50.1" customHeight="1" x14ac:dyDescent="0.2">
      <c r="A67" s="226" t="s">
        <v>224</v>
      </c>
      <c r="B67" s="412" t="s">
        <v>151</v>
      </c>
      <c r="C67" s="425"/>
      <c r="D67" s="356" t="s">
        <v>93</v>
      </c>
      <c r="E67" s="357"/>
      <c r="F67" s="358" t="s">
        <v>150</v>
      </c>
      <c r="G67" s="359"/>
      <c r="H67" s="359"/>
      <c r="I67" s="359"/>
      <c r="J67" s="359"/>
      <c r="K67" s="359"/>
      <c r="L67" s="359"/>
      <c r="M67" s="359"/>
      <c r="N67" s="359"/>
      <c r="O67" s="359"/>
      <c r="P67" s="359"/>
      <c r="Q67" s="359"/>
      <c r="R67" s="360"/>
      <c r="S67" s="361" t="s">
        <v>113</v>
      </c>
      <c r="T67" s="362"/>
      <c r="U67" s="363">
        <v>26.98</v>
      </c>
      <c r="V67" s="364"/>
      <c r="W67" s="365"/>
      <c r="X67" s="417">
        <v>25.38</v>
      </c>
      <c r="Y67" s="418"/>
      <c r="Z67" s="418"/>
      <c r="AA67" s="419">
        <f t="shared" ref="AA67" si="19">ROUND(X67*U67,2)</f>
        <v>684.75</v>
      </c>
      <c r="AB67" s="420"/>
      <c r="AC67" s="420"/>
      <c r="AD67" s="421"/>
      <c r="AE67" s="422">
        <f t="shared" ref="AE67" si="20">ROUND(X67*(1+AI$18),2)</f>
        <v>32.21</v>
      </c>
      <c r="AF67" s="423"/>
      <c r="AG67" s="423"/>
      <c r="AH67" s="374">
        <f t="shared" ref="AH67:AH68" si="21">U67*AE67</f>
        <v>869.0258</v>
      </c>
      <c r="AI67" s="374"/>
      <c r="AJ67" s="374"/>
      <c r="AK67" s="374"/>
      <c r="AL67" s="374"/>
      <c r="AM67" s="375"/>
      <c r="AP67" s="85"/>
      <c r="AS67" s="85"/>
      <c r="AT67" s="47"/>
      <c r="AU67" s="52"/>
      <c r="AV67" s="52"/>
      <c r="AW67" s="323"/>
      <c r="AX67" s="323"/>
      <c r="AY67" s="323"/>
    </row>
    <row r="68" spans="1:51" s="133" customFormat="1" ht="50.1" customHeight="1" x14ac:dyDescent="0.2">
      <c r="A68" s="226" t="s">
        <v>225</v>
      </c>
      <c r="B68" s="412" t="s">
        <v>153</v>
      </c>
      <c r="C68" s="425"/>
      <c r="D68" s="356" t="s">
        <v>93</v>
      </c>
      <c r="E68" s="357"/>
      <c r="F68" s="358" t="s">
        <v>152</v>
      </c>
      <c r="G68" s="359"/>
      <c r="H68" s="359"/>
      <c r="I68" s="359"/>
      <c r="J68" s="359"/>
      <c r="K68" s="359"/>
      <c r="L68" s="359"/>
      <c r="M68" s="359"/>
      <c r="N68" s="359"/>
      <c r="O68" s="359"/>
      <c r="P68" s="359"/>
      <c r="Q68" s="359"/>
      <c r="R68" s="360"/>
      <c r="S68" s="361" t="s">
        <v>113</v>
      </c>
      <c r="T68" s="362"/>
      <c r="U68" s="363">
        <v>396.95</v>
      </c>
      <c r="V68" s="364"/>
      <c r="W68" s="365"/>
      <c r="X68" s="417">
        <v>52.21</v>
      </c>
      <c r="Y68" s="418"/>
      <c r="Z68" s="418"/>
      <c r="AA68" s="419">
        <f t="shared" ref="AA68" si="22">ROUND(X68*U68,2)</f>
        <v>20724.759999999998</v>
      </c>
      <c r="AB68" s="420"/>
      <c r="AC68" s="420"/>
      <c r="AD68" s="421"/>
      <c r="AE68" s="422">
        <f t="shared" ref="AE68" si="23">ROUND(X68*(1+AI$18),2)</f>
        <v>66.27</v>
      </c>
      <c r="AF68" s="423"/>
      <c r="AG68" s="423"/>
      <c r="AH68" s="374">
        <f t="shared" si="21"/>
        <v>26305.876499999998</v>
      </c>
      <c r="AI68" s="374"/>
      <c r="AJ68" s="374"/>
      <c r="AK68" s="374"/>
      <c r="AL68" s="374"/>
      <c r="AM68" s="375"/>
      <c r="AP68" s="85"/>
      <c r="AS68" s="85"/>
      <c r="AT68" s="47"/>
      <c r="AU68" s="52"/>
      <c r="AV68" s="52"/>
      <c r="AW68" s="320"/>
      <c r="AX68" s="320"/>
      <c r="AY68" s="320"/>
    </row>
    <row r="69" spans="1:51" ht="50.1" customHeight="1" x14ac:dyDescent="0.2">
      <c r="A69" s="226" t="s">
        <v>307</v>
      </c>
      <c r="B69" s="412" t="s">
        <v>198</v>
      </c>
      <c r="C69" s="425"/>
      <c r="D69" s="356" t="s">
        <v>93</v>
      </c>
      <c r="E69" s="357"/>
      <c r="F69" s="358" t="s">
        <v>336</v>
      </c>
      <c r="G69" s="359"/>
      <c r="H69" s="359"/>
      <c r="I69" s="359"/>
      <c r="J69" s="359"/>
      <c r="K69" s="359"/>
      <c r="L69" s="359"/>
      <c r="M69" s="359"/>
      <c r="N69" s="359"/>
      <c r="O69" s="359"/>
      <c r="P69" s="359"/>
      <c r="Q69" s="359"/>
      <c r="R69" s="360"/>
      <c r="S69" s="361" t="s">
        <v>10</v>
      </c>
      <c r="T69" s="362"/>
      <c r="U69" s="363">
        <v>26.98</v>
      </c>
      <c r="V69" s="364"/>
      <c r="W69" s="365"/>
      <c r="X69" s="433">
        <v>71.91</v>
      </c>
      <c r="Y69" s="418"/>
      <c r="Z69" s="418"/>
      <c r="AA69" s="419">
        <f>ROUND(X69*U69,2)</f>
        <v>1940.13</v>
      </c>
      <c r="AB69" s="420"/>
      <c r="AC69" s="420"/>
      <c r="AD69" s="421"/>
      <c r="AE69" s="422">
        <f>ROUND(X69*(1+AI$18),2)</f>
        <v>91.28</v>
      </c>
      <c r="AF69" s="423"/>
      <c r="AG69" s="423"/>
      <c r="AH69" s="374">
        <f>ROUND(AE69*U69,2)</f>
        <v>2462.73</v>
      </c>
      <c r="AI69" s="374"/>
      <c r="AJ69" s="374"/>
      <c r="AK69" s="374"/>
      <c r="AL69" s="374"/>
      <c r="AM69" s="375"/>
      <c r="AP69" s="85"/>
      <c r="AR69" s="97"/>
      <c r="AU69" s="52"/>
      <c r="AV69" s="52"/>
      <c r="AW69" s="434"/>
      <c r="AX69" s="434"/>
      <c r="AY69" s="434"/>
    </row>
    <row r="70" spans="1:51" ht="50.1" customHeight="1" x14ac:dyDescent="0.2">
      <c r="A70" s="226" t="s">
        <v>226</v>
      </c>
      <c r="B70" s="354" t="s">
        <v>331</v>
      </c>
      <c r="C70" s="355"/>
      <c r="D70" s="356" t="s">
        <v>93</v>
      </c>
      <c r="E70" s="357"/>
      <c r="F70" s="358" t="s">
        <v>330</v>
      </c>
      <c r="G70" s="359"/>
      <c r="H70" s="359"/>
      <c r="I70" s="359"/>
      <c r="J70" s="359"/>
      <c r="K70" s="359"/>
      <c r="L70" s="359"/>
      <c r="M70" s="359"/>
      <c r="N70" s="359"/>
      <c r="O70" s="359"/>
      <c r="P70" s="359"/>
      <c r="Q70" s="359"/>
      <c r="R70" s="360"/>
      <c r="S70" s="361" t="s">
        <v>117</v>
      </c>
      <c r="T70" s="362"/>
      <c r="U70" s="363">
        <v>1436.67</v>
      </c>
      <c r="V70" s="364"/>
      <c r="W70" s="365"/>
      <c r="X70" s="366">
        <v>82.15</v>
      </c>
      <c r="Y70" s="367"/>
      <c r="Z70" s="367"/>
      <c r="AA70" s="368">
        <f t="shared" ref="AA70" si="24">ROUND(X70*U70,2)</f>
        <v>118022.44</v>
      </c>
      <c r="AB70" s="369"/>
      <c r="AC70" s="369"/>
      <c r="AD70" s="370"/>
      <c r="AE70" s="371">
        <f t="shared" ref="AE70" si="25">ROUND(X70*(1+AI$18),2)</f>
        <v>104.27</v>
      </c>
      <c r="AF70" s="372"/>
      <c r="AG70" s="373"/>
      <c r="AH70" s="374">
        <f t="shared" ref="AH70" si="26">ROUND(AE70*U70,2)</f>
        <v>149801.57999999999</v>
      </c>
      <c r="AI70" s="374"/>
      <c r="AJ70" s="374"/>
      <c r="AK70" s="374"/>
      <c r="AL70" s="374"/>
      <c r="AM70" s="375"/>
      <c r="AP70" s="85"/>
      <c r="AU70" s="52"/>
      <c r="AV70" s="52"/>
      <c r="AW70" s="434"/>
      <c r="AX70" s="434"/>
      <c r="AY70" s="434"/>
    </row>
    <row r="71" spans="1:51" ht="50.1" customHeight="1" x14ac:dyDescent="0.2">
      <c r="A71" s="226" t="s">
        <v>365</v>
      </c>
      <c r="B71" s="412" t="s">
        <v>366</v>
      </c>
      <c r="C71" s="413"/>
      <c r="D71" s="356" t="s">
        <v>93</v>
      </c>
      <c r="E71" s="554"/>
      <c r="F71" s="358" t="s">
        <v>364</v>
      </c>
      <c r="G71" s="359"/>
      <c r="H71" s="359"/>
      <c r="I71" s="359"/>
      <c r="J71" s="359"/>
      <c r="K71" s="359"/>
      <c r="L71" s="359"/>
      <c r="M71" s="359"/>
      <c r="N71" s="359"/>
      <c r="O71" s="359"/>
      <c r="P71" s="359"/>
      <c r="Q71" s="359"/>
      <c r="R71" s="360"/>
      <c r="S71" s="361" t="s">
        <v>160</v>
      </c>
      <c r="T71" s="362"/>
      <c r="U71" s="363">
        <v>24.92</v>
      </c>
      <c r="V71" s="364"/>
      <c r="W71" s="365"/>
      <c r="X71" s="433">
        <v>9.42</v>
      </c>
      <c r="Y71" s="418"/>
      <c r="Z71" s="555"/>
      <c r="AA71" s="368">
        <f t="shared" ref="AA71" si="27">ROUND(X71*U71,2)</f>
        <v>234.75</v>
      </c>
      <c r="AB71" s="369"/>
      <c r="AC71" s="369"/>
      <c r="AD71" s="370"/>
      <c r="AE71" s="371">
        <f t="shared" ref="AE71" si="28">ROUND(X71*(1+AI$18),2)</f>
        <v>11.96</v>
      </c>
      <c r="AF71" s="372"/>
      <c r="AG71" s="373"/>
      <c r="AH71" s="374">
        <f t="shared" ref="AH71" si="29">ROUND(AE71*U71,2)</f>
        <v>298.04000000000002</v>
      </c>
      <c r="AI71" s="374"/>
      <c r="AJ71" s="374"/>
      <c r="AK71" s="374"/>
      <c r="AL71" s="374"/>
      <c r="AM71" s="375"/>
      <c r="AP71" s="85"/>
      <c r="AU71" s="52"/>
      <c r="AV71" s="52"/>
      <c r="AW71" s="434"/>
      <c r="AX71" s="434"/>
      <c r="AY71" s="434"/>
    </row>
    <row r="72" spans="1:51" ht="50.1" customHeight="1" x14ac:dyDescent="0.2">
      <c r="A72" s="235">
        <v>7</v>
      </c>
      <c r="B72" s="376"/>
      <c r="C72" s="377"/>
      <c r="D72" s="378"/>
      <c r="E72" s="379"/>
      <c r="F72" s="380" t="s">
        <v>185</v>
      </c>
      <c r="G72" s="381"/>
      <c r="H72" s="381"/>
      <c r="I72" s="381"/>
      <c r="J72" s="381"/>
      <c r="K72" s="381"/>
      <c r="L72" s="381"/>
      <c r="M72" s="381"/>
      <c r="N72" s="381"/>
      <c r="O72" s="381"/>
      <c r="P72" s="381"/>
      <c r="Q72" s="381"/>
      <c r="R72" s="382"/>
      <c r="S72" s="383"/>
      <c r="T72" s="384"/>
      <c r="U72" s="385"/>
      <c r="V72" s="386"/>
      <c r="W72" s="387"/>
      <c r="X72" s="388"/>
      <c r="Y72" s="389"/>
      <c r="Z72" s="390"/>
      <c r="AA72" s="391"/>
      <c r="AB72" s="392"/>
      <c r="AC72" s="392"/>
      <c r="AD72" s="393"/>
      <c r="AE72" s="394"/>
      <c r="AF72" s="395"/>
      <c r="AG72" s="395"/>
      <c r="AH72" s="396">
        <f>AH73+AH74+AH75+AH76+AH77+AH78+AH79+AH81+AH82+AH80+AH83</f>
        <v>9487.989999999998</v>
      </c>
      <c r="AI72" s="396"/>
      <c r="AJ72" s="396"/>
      <c r="AK72" s="396"/>
      <c r="AL72" s="396"/>
      <c r="AM72" s="397"/>
      <c r="AP72" s="85"/>
      <c r="AR72" s="97"/>
      <c r="AU72" s="52"/>
      <c r="AV72" s="52"/>
      <c r="AW72" s="436"/>
      <c r="AX72" s="436"/>
      <c r="AY72" s="436"/>
    </row>
    <row r="73" spans="1:51" s="133" customFormat="1" ht="50.1" customHeight="1" x14ac:dyDescent="0.2">
      <c r="A73" s="226" t="s">
        <v>227</v>
      </c>
      <c r="B73" s="354" t="s">
        <v>159</v>
      </c>
      <c r="C73" s="355"/>
      <c r="D73" s="356" t="s">
        <v>93</v>
      </c>
      <c r="E73" s="357"/>
      <c r="F73" s="358" t="s">
        <v>317</v>
      </c>
      <c r="G73" s="359"/>
      <c r="H73" s="359"/>
      <c r="I73" s="359"/>
      <c r="J73" s="359"/>
      <c r="K73" s="359"/>
      <c r="L73" s="359"/>
      <c r="M73" s="359"/>
      <c r="N73" s="359"/>
      <c r="O73" s="359"/>
      <c r="P73" s="359"/>
      <c r="Q73" s="359"/>
      <c r="R73" s="360"/>
      <c r="S73" s="361" t="s">
        <v>127</v>
      </c>
      <c r="T73" s="362"/>
      <c r="U73" s="363">
        <v>1</v>
      </c>
      <c r="V73" s="364"/>
      <c r="W73" s="365"/>
      <c r="X73" s="366">
        <v>596.89</v>
      </c>
      <c r="Y73" s="367"/>
      <c r="Z73" s="367"/>
      <c r="AA73" s="368">
        <f>ROUND(X73*U73,2)</f>
        <v>596.89</v>
      </c>
      <c r="AB73" s="369"/>
      <c r="AC73" s="369"/>
      <c r="AD73" s="370"/>
      <c r="AE73" s="371">
        <f>ROUND(X73*(1+AI$18),2)</f>
        <v>757.63</v>
      </c>
      <c r="AF73" s="372"/>
      <c r="AG73" s="373"/>
      <c r="AH73" s="374">
        <f t="shared" ref="AH73:AH82" si="30">ROUND(AE73*U73,2)</f>
        <v>757.63</v>
      </c>
      <c r="AI73" s="374"/>
      <c r="AJ73" s="374"/>
      <c r="AK73" s="374"/>
      <c r="AL73" s="374"/>
      <c r="AM73" s="375"/>
      <c r="AP73" s="85"/>
      <c r="AR73" s="97"/>
      <c r="AT73" s="47"/>
      <c r="AU73" s="52"/>
      <c r="AV73" s="52"/>
      <c r="AW73" s="327"/>
      <c r="AX73" s="327"/>
      <c r="AY73" s="327"/>
    </row>
    <row r="74" spans="1:51" ht="50.1" customHeight="1" x14ac:dyDescent="0.2">
      <c r="A74" s="226" t="s">
        <v>228</v>
      </c>
      <c r="B74" s="412" t="s">
        <v>124</v>
      </c>
      <c r="C74" s="425"/>
      <c r="D74" s="356" t="s">
        <v>93</v>
      </c>
      <c r="E74" s="357"/>
      <c r="F74" s="556" t="s">
        <v>123</v>
      </c>
      <c r="G74" s="557"/>
      <c r="H74" s="557"/>
      <c r="I74" s="557"/>
      <c r="J74" s="557"/>
      <c r="K74" s="557"/>
      <c r="L74" s="557"/>
      <c r="M74" s="557"/>
      <c r="N74" s="557"/>
      <c r="O74" s="557"/>
      <c r="P74" s="557"/>
      <c r="Q74" s="557"/>
      <c r="R74" s="558"/>
      <c r="S74" s="361" t="s">
        <v>117</v>
      </c>
      <c r="T74" s="362"/>
      <c r="U74" s="363">
        <v>2.0299999999999998</v>
      </c>
      <c r="V74" s="364"/>
      <c r="W74" s="365"/>
      <c r="X74" s="433">
        <v>216.12</v>
      </c>
      <c r="Y74" s="418"/>
      <c r="Z74" s="555"/>
      <c r="AA74" s="368">
        <f t="shared" ref="AA74" si="31">ROUND(X74*U74,2)</f>
        <v>438.72</v>
      </c>
      <c r="AB74" s="369"/>
      <c r="AC74" s="369"/>
      <c r="AD74" s="370"/>
      <c r="AE74" s="371">
        <f>ROUND(X74*(1+AI$18),2)</f>
        <v>274.32</v>
      </c>
      <c r="AF74" s="372"/>
      <c r="AG74" s="373"/>
      <c r="AH74" s="374">
        <f t="shared" si="30"/>
        <v>556.87</v>
      </c>
      <c r="AI74" s="374"/>
      <c r="AJ74" s="374"/>
      <c r="AK74" s="374"/>
      <c r="AL74" s="374"/>
      <c r="AM74" s="375"/>
      <c r="AP74" s="85"/>
      <c r="AU74" s="52"/>
      <c r="AV74" s="52"/>
      <c r="AW74" s="437"/>
      <c r="AX74" s="437"/>
      <c r="AY74" s="437"/>
    </row>
    <row r="75" spans="1:51" ht="54.95" customHeight="1" x14ac:dyDescent="0.2">
      <c r="A75" s="226" t="s">
        <v>229</v>
      </c>
      <c r="B75" s="354" t="s">
        <v>126</v>
      </c>
      <c r="C75" s="355"/>
      <c r="D75" s="356" t="s">
        <v>93</v>
      </c>
      <c r="E75" s="357"/>
      <c r="F75" s="358" t="s">
        <v>125</v>
      </c>
      <c r="G75" s="359"/>
      <c r="H75" s="359"/>
      <c r="I75" s="359"/>
      <c r="J75" s="359"/>
      <c r="K75" s="359"/>
      <c r="L75" s="359"/>
      <c r="M75" s="359"/>
      <c r="N75" s="359"/>
      <c r="O75" s="359"/>
      <c r="P75" s="359"/>
      <c r="Q75" s="359"/>
      <c r="R75" s="360"/>
      <c r="S75" s="361" t="s">
        <v>127</v>
      </c>
      <c r="T75" s="362"/>
      <c r="U75" s="363">
        <v>2</v>
      </c>
      <c r="V75" s="364"/>
      <c r="W75" s="365"/>
      <c r="X75" s="366">
        <v>224.45</v>
      </c>
      <c r="Y75" s="367"/>
      <c r="Z75" s="367"/>
      <c r="AA75" s="368">
        <f t="shared" ref="AA75" si="32">ROUND(X75*U75,2)</f>
        <v>448.9</v>
      </c>
      <c r="AB75" s="369"/>
      <c r="AC75" s="369"/>
      <c r="AD75" s="370"/>
      <c r="AE75" s="371">
        <f>ROUND(X75*(1+AI$18),2)</f>
        <v>284.89</v>
      </c>
      <c r="AF75" s="372"/>
      <c r="AG75" s="373"/>
      <c r="AH75" s="374">
        <f t="shared" si="30"/>
        <v>569.78</v>
      </c>
      <c r="AI75" s="374"/>
      <c r="AJ75" s="374"/>
      <c r="AK75" s="374"/>
      <c r="AL75" s="374"/>
      <c r="AM75" s="375"/>
      <c r="AP75" s="85"/>
      <c r="AU75" s="52"/>
      <c r="AV75" s="52"/>
      <c r="AW75" s="434"/>
      <c r="AX75" s="434"/>
      <c r="AY75" s="434"/>
    </row>
    <row r="76" spans="1:51" s="133" customFormat="1" ht="69.95" customHeight="1" x14ac:dyDescent="0.2">
      <c r="A76" s="226" t="s">
        <v>230</v>
      </c>
      <c r="B76" s="354" t="s">
        <v>155</v>
      </c>
      <c r="C76" s="355"/>
      <c r="D76" s="356" t="s">
        <v>93</v>
      </c>
      <c r="E76" s="357"/>
      <c r="F76" s="358" t="s">
        <v>329</v>
      </c>
      <c r="G76" s="359"/>
      <c r="H76" s="359"/>
      <c r="I76" s="359"/>
      <c r="J76" s="359"/>
      <c r="K76" s="359"/>
      <c r="L76" s="359"/>
      <c r="M76" s="359"/>
      <c r="N76" s="359"/>
      <c r="O76" s="359"/>
      <c r="P76" s="359"/>
      <c r="Q76" s="359"/>
      <c r="R76" s="360"/>
      <c r="S76" s="361" t="s">
        <v>154</v>
      </c>
      <c r="T76" s="362"/>
      <c r="U76" s="363">
        <v>1</v>
      </c>
      <c r="V76" s="364"/>
      <c r="W76" s="365"/>
      <c r="X76" s="366">
        <v>2501.8200000000002</v>
      </c>
      <c r="Y76" s="367"/>
      <c r="Z76" s="367"/>
      <c r="AA76" s="368">
        <f t="shared" ref="AA76:AA79" si="33">ROUND(X76*U76,2)</f>
        <v>2501.8200000000002</v>
      </c>
      <c r="AB76" s="369"/>
      <c r="AC76" s="369"/>
      <c r="AD76" s="370"/>
      <c r="AE76" s="371">
        <f t="shared" ref="AE76" si="34">ROUND(X76*(1+AI$18),2)</f>
        <v>3175.56</v>
      </c>
      <c r="AF76" s="372"/>
      <c r="AG76" s="373"/>
      <c r="AH76" s="374">
        <f t="shared" si="30"/>
        <v>3175.56</v>
      </c>
      <c r="AI76" s="374"/>
      <c r="AJ76" s="374"/>
      <c r="AK76" s="374"/>
      <c r="AL76" s="374"/>
      <c r="AM76" s="375"/>
      <c r="AP76" s="85"/>
      <c r="AT76" s="47"/>
      <c r="AU76" s="52"/>
      <c r="AV76" s="52"/>
      <c r="AW76" s="321"/>
      <c r="AX76" s="321"/>
      <c r="AY76" s="321"/>
    </row>
    <row r="77" spans="1:51" s="133" customFormat="1" ht="50.1" customHeight="1" x14ac:dyDescent="0.2">
      <c r="A77" s="226" t="s">
        <v>231</v>
      </c>
      <c r="B77" s="354" t="s">
        <v>139</v>
      </c>
      <c r="C77" s="398"/>
      <c r="D77" s="356" t="s">
        <v>93</v>
      </c>
      <c r="E77" s="554"/>
      <c r="F77" s="358" t="s">
        <v>138</v>
      </c>
      <c r="G77" s="359"/>
      <c r="H77" s="359"/>
      <c r="I77" s="359"/>
      <c r="J77" s="359"/>
      <c r="K77" s="359"/>
      <c r="L77" s="359"/>
      <c r="M77" s="359"/>
      <c r="N77" s="359"/>
      <c r="O77" s="359"/>
      <c r="P77" s="359"/>
      <c r="Q77" s="359"/>
      <c r="R77" s="360"/>
      <c r="S77" s="361" t="s">
        <v>127</v>
      </c>
      <c r="T77" s="362"/>
      <c r="U77" s="363">
        <v>2</v>
      </c>
      <c r="V77" s="364"/>
      <c r="W77" s="365"/>
      <c r="X77" s="366">
        <v>98.25</v>
      </c>
      <c r="Y77" s="367"/>
      <c r="Z77" s="367"/>
      <c r="AA77" s="368">
        <f t="shared" si="33"/>
        <v>196.5</v>
      </c>
      <c r="AB77" s="369"/>
      <c r="AC77" s="369"/>
      <c r="AD77" s="370"/>
      <c r="AE77" s="371">
        <f t="shared" ref="AE77:AE82" si="35">ROUND(X77*(1+AI$18),2)</f>
        <v>124.71</v>
      </c>
      <c r="AF77" s="372"/>
      <c r="AG77" s="373"/>
      <c r="AH77" s="374">
        <f t="shared" si="30"/>
        <v>249.42</v>
      </c>
      <c r="AI77" s="374"/>
      <c r="AJ77" s="374"/>
      <c r="AK77" s="374"/>
      <c r="AL77" s="374"/>
      <c r="AM77" s="375"/>
      <c r="AP77" s="85"/>
      <c r="AT77" s="47"/>
      <c r="AU77" s="52"/>
      <c r="AV77" s="52"/>
      <c r="AW77" s="328"/>
      <c r="AX77" s="328"/>
      <c r="AY77" s="328"/>
    </row>
    <row r="78" spans="1:51" s="133" customFormat="1" ht="65.099999999999994" customHeight="1" x14ac:dyDescent="0.2">
      <c r="A78" s="226" t="s">
        <v>232</v>
      </c>
      <c r="B78" s="354" t="s">
        <v>137</v>
      </c>
      <c r="C78" s="398"/>
      <c r="D78" s="356" t="s">
        <v>93</v>
      </c>
      <c r="E78" s="554"/>
      <c r="F78" s="358" t="s">
        <v>136</v>
      </c>
      <c r="G78" s="359"/>
      <c r="H78" s="359"/>
      <c r="I78" s="359"/>
      <c r="J78" s="359"/>
      <c r="K78" s="359"/>
      <c r="L78" s="359"/>
      <c r="M78" s="359"/>
      <c r="N78" s="359"/>
      <c r="O78" s="359"/>
      <c r="P78" s="359"/>
      <c r="Q78" s="359"/>
      <c r="R78" s="360"/>
      <c r="S78" s="361" t="s">
        <v>127</v>
      </c>
      <c r="T78" s="362"/>
      <c r="U78" s="363">
        <v>2</v>
      </c>
      <c r="V78" s="364"/>
      <c r="W78" s="365"/>
      <c r="X78" s="366">
        <v>434.24</v>
      </c>
      <c r="Y78" s="367"/>
      <c r="Z78" s="399"/>
      <c r="AA78" s="368">
        <f t="shared" si="33"/>
        <v>868.48</v>
      </c>
      <c r="AB78" s="369"/>
      <c r="AC78" s="369"/>
      <c r="AD78" s="370"/>
      <c r="AE78" s="371">
        <f t="shared" si="35"/>
        <v>551.17999999999995</v>
      </c>
      <c r="AF78" s="372"/>
      <c r="AG78" s="373"/>
      <c r="AH78" s="400">
        <f t="shared" si="30"/>
        <v>1102.3599999999999</v>
      </c>
      <c r="AI78" s="401"/>
      <c r="AJ78" s="401"/>
      <c r="AK78" s="401"/>
      <c r="AL78" s="401"/>
      <c r="AM78" s="402"/>
      <c r="AP78" s="85"/>
      <c r="AT78" s="47"/>
      <c r="AU78" s="52"/>
      <c r="AV78" s="52"/>
      <c r="AW78" s="321"/>
      <c r="AX78" s="321"/>
      <c r="AY78" s="321"/>
    </row>
    <row r="79" spans="1:51" s="133" customFormat="1" ht="50.1" customHeight="1" x14ac:dyDescent="0.2">
      <c r="A79" s="226" t="s">
        <v>233</v>
      </c>
      <c r="B79" s="354" t="s">
        <v>157</v>
      </c>
      <c r="C79" s="398"/>
      <c r="D79" s="356" t="s">
        <v>93</v>
      </c>
      <c r="E79" s="554"/>
      <c r="F79" s="358" t="s">
        <v>156</v>
      </c>
      <c r="G79" s="359"/>
      <c r="H79" s="359"/>
      <c r="I79" s="359"/>
      <c r="J79" s="359"/>
      <c r="K79" s="359"/>
      <c r="L79" s="359"/>
      <c r="M79" s="359"/>
      <c r="N79" s="359"/>
      <c r="O79" s="359"/>
      <c r="P79" s="359"/>
      <c r="Q79" s="359"/>
      <c r="R79" s="360"/>
      <c r="S79" s="361" t="s">
        <v>127</v>
      </c>
      <c r="T79" s="362"/>
      <c r="U79" s="363">
        <v>1</v>
      </c>
      <c r="V79" s="364"/>
      <c r="W79" s="365"/>
      <c r="X79" s="366">
        <v>34.229999999999997</v>
      </c>
      <c r="Y79" s="367"/>
      <c r="Z79" s="367"/>
      <c r="AA79" s="368">
        <f t="shared" si="33"/>
        <v>34.229999999999997</v>
      </c>
      <c r="AB79" s="369"/>
      <c r="AC79" s="369"/>
      <c r="AD79" s="370"/>
      <c r="AE79" s="371">
        <f t="shared" si="35"/>
        <v>43.45</v>
      </c>
      <c r="AF79" s="372"/>
      <c r="AG79" s="373"/>
      <c r="AH79" s="374">
        <f t="shared" si="30"/>
        <v>43.45</v>
      </c>
      <c r="AI79" s="374"/>
      <c r="AJ79" s="374"/>
      <c r="AK79" s="374"/>
      <c r="AL79" s="374"/>
      <c r="AM79" s="375"/>
      <c r="AP79" s="85"/>
      <c r="AT79" s="47"/>
      <c r="AU79" s="52"/>
      <c r="AV79" s="52"/>
      <c r="AW79" s="321"/>
      <c r="AX79" s="321"/>
      <c r="AY79" s="321"/>
    </row>
    <row r="80" spans="1:51" s="133" customFormat="1" ht="69.95" customHeight="1" x14ac:dyDescent="0.2">
      <c r="A80" s="226" t="s">
        <v>234</v>
      </c>
      <c r="B80" s="354" t="s">
        <v>356</v>
      </c>
      <c r="C80" s="398"/>
      <c r="D80" s="356" t="s">
        <v>93</v>
      </c>
      <c r="E80" s="554"/>
      <c r="F80" s="358" t="s">
        <v>355</v>
      </c>
      <c r="G80" s="359"/>
      <c r="H80" s="359"/>
      <c r="I80" s="359"/>
      <c r="J80" s="359"/>
      <c r="K80" s="359"/>
      <c r="L80" s="359"/>
      <c r="M80" s="359"/>
      <c r="N80" s="359"/>
      <c r="O80" s="359"/>
      <c r="P80" s="359"/>
      <c r="Q80" s="359"/>
      <c r="R80" s="360"/>
      <c r="S80" s="361" t="s">
        <v>127</v>
      </c>
      <c r="T80" s="362"/>
      <c r="U80" s="363">
        <v>3</v>
      </c>
      <c r="V80" s="364"/>
      <c r="W80" s="365"/>
      <c r="X80" s="366">
        <v>102.3</v>
      </c>
      <c r="Y80" s="367"/>
      <c r="Z80" s="367"/>
      <c r="AA80" s="368">
        <f t="shared" ref="AA80" si="36">ROUND(X80*U80,2)</f>
        <v>306.89999999999998</v>
      </c>
      <c r="AB80" s="369"/>
      <c r="AC80" s="369"/>
      <c r="AD80" s="370"/>
      <c r="AE80" s="371">
        <f t="shared" si="35"/>
        <v>129.85</v>
      </c>
      <c r="AF80" s="372"/>
      <c r="AG80" s="373"/>
      <c r="AH80" s="374">
        <f t="shared" ref="AH80" si="37">ROUND(AE80*U80,2)</f>
        <v>389.55</v>
      </c>
      <c r="AI80" s="374"/>
      <c r="AJ80" s="374"/>
      <c r="AK80" s="374"/>
      <c r="AL80" s="374"/>
      <c r="AM80" s="375"/>
      <c r="AP80" s="85"/>
      <c r="AT80" s="47"/>
      <c r="AU80" s="52"/>
      <c r="AV80" s="52"/>
      <c r="AW80" s="351"/>
      <c r="AX80" s="351"/>
      <c r="AY80" s="351"/>
    </row>
    <row r="81" spans="1:51" s="133" customFormat="1" ht="75" customHeight="1" x14ac:dyDescent="0.2">
      <c r="A81" s="226" t="s">
        <v>234</v>
      </c>
      <c r="B81" s="354" t="s">
        <v>130</v>
      </c>
      <c r="C81" s="355"/>
      <c r="D81" s="356" t="s">
        <v>93</v>
      </c>
      <c r="E81" s="357"/>
      <c r="F81" s="358" t="s">
        <v>318</v>
      </c>
      <c r="G81" s="359"/>
      <c r="H81" s="359"/>
      <c r="I81" s="359"/>
      <c r="J81" s="359"/>
      <c r="K81" s="359"/>
      <c r="L81" s="359"/>
      <c r="M81" s="359"/>
      <c r="N81" s="359"/>
      <c r="O81" s="359"/>
      <c r="P81" s="359"/>
      <c r="Q81" s="359"/>
      <c r="R81" s="360"/>
      <c r="S81" s="361" t="s">
        <v>127</v>
      </c>
      <c r="T81" s="362"/>
      <c r="U81" s="363">
        <v>5</v>
      </c>
      <c r="V81" s="364"/>
      <c r="W81" s="365"/>
      <c r="X81" s="366">
        <v>268.5</v>
      </c>
      <c r="Y81" s="367"/>
      <c r="Z81" s="367"/>
      <c r="AA81" s="368">
        <f t="shared" ref="AA81" si="38">ROUND(X81*U81,2)</f>
        <v>1342.5</v>
      </c>
      <c r="AB81" s="369"/>
      <c r="AC81" s="369"/>
      <c r="AD81" s="370"/>
      <c r="AE81" s="371">
        <f t="shared" si="35"/>
        <v>340.81</v>
      </c>
      <c r="AF81" s="372"/>
      <c r="AG81" s="373"/>
      <c r="AH81" s="374">
        <f t="shared" si="30"/>
        <v>1704.05</v>
      </c>
      <c r="AI81" s="374"/>
      <c r="AJ81" s="374"/>
      <c r="AK81" s="374"/>
      <c r="AL81" s="374"/>
      <c r="AM81" s="375"/>
      <c r="AP81" s="85"/>
      <c r="AT81" s="47"/>
      <c r="AU81" s="52"/>
      <c r="AV81" s="52"/>
      <c r="AW81" s="321"/>
      <c r="AX81" s="321"/>
      <c r="AY81" s="321"/>
    </row>
    <row r="82" spans="1:51" s="133" customFormat="1" ht="50.1" customHeight="1" x14ac:dyDescent="0.2">
      <c r="A82" s="226" t="s">
        <v>235</v>
      </c>
      <c r="B82" s="354" t="s">
        <v>134</v>
      </c>
      <c r="C82" s="355"/>
      <c r="D82" s="356" t="s">
        <v>93</v>
      </c>
      <c r="E82" s="357"/>
      <c r="F82" s="358" t="s">
        <v>133</v>
      </c>
      <c r="G82" s="359"/>
      <c r="H82" s="359"/>
      <c r="I82" s="359"/>
      <c r="J82" s="359"/>
      <c r="K82" s="359"/>
      <c r="L82" s="359"/>
      <c r="M82" s="359"/>
      <c r="N82" s="359"/>
      <c r="O82" s="359"/>
      <c r="P82" s="359"/>
      <c r="Q82" s="359"/>
      <c r="R82" s="360"/>
      <c r="S82" s="361" t="s">
        <v>127</v>
      </c>
      <c r="T82" s="362"/>
      <c r="U82" s="363">
        <v>4</v>
      </c>
      <c r="V82" s="364"/>
      <c r="W82" s="365"/>
      <c r="X82" s="366">
        <v>129.01</v>
      </c>
      <c r="Y82" s="367"/>
      <c r="Z82" s="367"/>
      <c r="AA82" s="368">
        <f t="shared" ref="AA82:AA87" si="39">ROUND(X82*U82,2)</f>
        <v>516.04</v>
      </c>
      <c r="AB82" s="369"/>
      <c r="AC82" s="369"/>
      <c r="AD82" s="370"/>
      <c r="AE82" s="371">
        <f t="shared" si="35"/>
        <v>163.75</v>
      </c>
      <c r="AF82" s="372"/>
      <c r="AG82" s="373"/>
      <c r="AH82" s="374">
        <f t="shared" si="30"/>
        <v>655</v>
      </c>
      <c r="AI82" s="374"/>
      <c r="AJ82" s="374"/>
      <c r="AK82" s="374"/>
      <c r="AL82" s="374"/>
      <c r="AM82" s="375"/>
      <c r="AP82" s="85"/>
      <c r="AT82" s="47"/>
      <c r="AU82" s="52"/>
      <c r="AV82" s="52"/>
      <c r="AW82" s="321"/>
      <c r="AX82" s="321"/>
      <c r="AY82" s="321"/>
    </row>
    <row r="83" spans="1:51" s="133" customFormat="1" ht="50.1" customHeight="1" x14ac:dyDescent="0.2">
      <c r="A83" s="226" t="s">
        <v>361</v>
      </c>
      <c r="B83" s="354" t="s">
        <v>363</v>
      </c>
      <c r="C83" s="355"/>
      <c r="D83" s="356" t="s">
        <v>93</v>
      </c>
      <c r="E83" s="357"/>
      <c r="F83" s="358" t="s">
        <v>362</v>
      </c>
      <c r="G83" s="359"/>
      <c r="H83" s="359"/>
      <c r="I83" s="359"/>
      <c r="J83" s="359"/>
      <c r="K83" s="359"/>
      <c r="L83" s="359"/>
      <c r="M83" s="359"/>
      <c r="N83" s="359"/>
      <c r="O83" s="359"/>
      <c r="P83" s="359"/>
      <c r="Q83" s="359"/>
      <c r="R83" s="360"/>
      <c r="S83" s="361" t="s">
        <v>127</v>
      </c>
      <c r="T83" s="362"/>
      <c r="U83" s="363">
        <v>2</v>
      </c>
      <c r="V83" s="364"/>
      <c r="W83" s="365"/>
      <c r="X83" s="366">
        <v>112</v>
      </c>
      <c r="Y83" s="367"/>
      <c r="Z83" s="367"/>
      <c r="AA83" s="368">
        <f t="shared" ref="AA83" si="40">ROUND(X83*U83,2)</f>
        <v>224</v>
      </c>
      <c r="AB83" s="369"/>
      <c r="AC83" s="369"/>
      <c r="AD83" s="370"/>
      <c r="AE83" s="371">
        <f t="shared" ref="AE83" si="41">ROUND(X83*(1+AI$18),2)</f>
        <v>142.16</v>
      </c>
      <c r="AF83" s="372"/>
      <c r="AG83" s="373"/>
      <c r="AH83" s="374">
        <f t="shared" ref="AH83" si="42">ROUND(AE83*U83,2)</f>
        <v>284.32</v>
      </c>
      <c r="AI83" s="374"/>
      <c r="AJ83" s="374"/>
      <c r="AK83" s="374"/>
      <c r="AL83" s="374"/>
      <c r="AM83" s="375"/>
      <c r="AP83" s="85"/>
      <c r="AT83" s="47"/>
      <c r="AU83" s="52"/>
      <c r="AV83" s="52"/>
      <c r="AW83" s="353"/>
      <c r="AX83" s="353"/>
      <c r="AY83" s="353"/>
    </row>
    <row r="84" spans="1:51" s="133" customFormat="1" ht="50.1" customHeight="1" x14ac:dyDescent="0.2">
      <c r="A84" s="235">
        <v>8</v>
      </c>
      <c r="B84" s="376"/>
      <c r="C84" s="377"/>
      <c r="D84" s="378"/>
      <c r="E84" s="379"/>
      <c r="F84" s="380" t="s">
        <v>184</v>
      </c>
      <c r="G84" s="381"/>
      <c r="H84" s="381"/>
      <c r="I84" s="381"/>
      <c r="J84" s="381"/>
      <c r="K84" s="381"/>
      <c r="L84" s="381"/>
      <c r="M84" s="381"/>
      <c r="N84" s="381"/>
      <c r="O84" s="381"/>
      <c r="P84" s="381"/>
      <c r="Q84" s="381"/>
      <c r="R84" s="382"/>
      <c r="S84" s="383"/>
      <c r="T84" s="384"/>
      <c r="U84" s="385"/>
      <c r="V84" s="386"/>
      <c r="W84" s="387"/>
      <c r="X84" s="388"/>
      <c r="Y84" s="389"/>
      <c r="Z84" s="390"/>
      <c r="AA84" s="391"/>
      <c r="AB84" s="392"/>
      <c r="AC84" s="392"/>
      <c r="AD84" s="393"/>
      <c r="AE84" s="394"/>
      <c r="AF84" s="395"/>
      <c r="AG84" s="395"/>
      <c r="AH84" s="396">
        <f>AH85+AH86+AH87+AH88+AH89+AH90+AH91+AH92+AH93+AH94+AH95+AH96+AH97+AH98</f>
        <v>49903.8</v>
      </c>
      <c r="AI84" s="396"/>
      <c r="AJ84" s="396"/>
      <c r="AK84" s="396"/>
      <c r="AL84" s="396"/>
      <c r="AM84" s="397"/>
      <c r="AP84" s="85"/>
      <c r="AT84" s="47"/>
      <c r="AU84" s="52"/>
      <c r="AV84" s="52"/>
      <c r="AW84" s="326"/>
      <c r="AX84" s="326"/>
      <c r="AY84" s="326"/>
    </row>
    <row r="85" spans="1:51" s="133" customFormat="1" ht="129.94999999999999" customHeight="1" x14ac:dyDescent="0.2">
      <c r="A85" s="226" t="s">
        <v>236</v>
      </c>
      <c r="B85" s="354" t="s">
        <v>131</v>
      </c>
      <c r="C85" s="398"/>
      <c r="D85" s="356" t="s">
        <v>93</v>
      </c>
      <c r="E85" s="554"/>
      <c r="F85" s="358" t="s">
        <v>319</v>
      </c>
      <c r="G85" s="359"/>
      <c r="H85" s="359"/>
      <c r="I85" s="359"/>
      <c r="J85" s="359"/>
      <c r="K85" s="359"/>
      <c r="L85" s="359"/>
      <c r="M85" s="359"/>
      <c r="N85" s="359"/>
      <c r="O85" s="359"/>
      <c r="P85" s="359"/>
      <c r="Q85" s="359"/>
      <c r="R85" s="360"/>
      <c r="S85" s="361" t="s">
        <v>127</v>
      </c>
      <c r="T85" s="362"/>
      <c r="U85" s="363">
        <v>5</v>
      </c>
      <c r="V85" s="364"/>
      <c r="W85" s="365"/>
      <c r="X85" s="366">
        <v>180.5</v>
      </c>
      <c r="Y85" s="367"/>
      <c r="Z85" s="399"/>
      <c r="AA85" s="368">
        <f t="shared" si="39"/>
        <v>902.5</v>
      </c>
      <c r="AB85" s="369"/>
      <c r="AC85" s="369"/>
      <c r="AD85" s="370"/>
      <c r="AE85" s="371">
        <f>ROUND(X85*(1+AI$18),2)</f>
        <v>229.11</v>
      </c>
      <c r="AF85" s="372"/>
      <c r="AG85" s="373"/>
      <c r="AH85" s="400">
        <f t="shared" ref="AH85:AH97" si="43">ROUND(AE85*U85,2)</f>
        <v>1145.55</v>
      </c>
      <c r="AI85" s="401"/>
      <c r="AJ85" s="401"/>
      <c r="AK85" s="401"/>
      <c r="AL85" s="401"/>
      <c r="AM85" s="402"/>
      <c r="AP85" s="85"/>
      <c r="AT85" s="47"/>
      <c r="AU85" s="52"/>
      <c r="AV85" s="52"/>
      <c r="AW85" s="321"/>
      <c r="AX85" s="321"/>
      <c r="AY85" s="321"/>
    </row>
    <row r="86" spans="1:51" s="133" customFormat="1" ht="110.1" customHeight="1" x14ac:dyDescent="0.2">
      <c r="A86" s="226" t="s">
        <v>247</v>
      </c>
      <c r="B86" s="354" t="s">
        <v>132</v>
      </c>
      <c r="C86" s="398"/>
      <c r="D86" s="356" t="s">
        <v>93</v>
      </c>
      <c r="E86" s="554"/>
      <c r="F86" s="358" t="s">
        <v>320</v>
      </c>
      <c r="G86" s="359"/>
      <c r="H86" s="359"/>
      <c r="I86" s="359"/>
      <c r="J86" s="359"/>
      <c r="K86" s="359"/>
      <c r="L86" s="359"/>
      <c r="M86" s="359"/>
      <c r="N86" s="359"/>
      <c r="O86" s="359"/>
      <c r="P86" s="359"/>
      <c r="Q86" s="359"/>
      <c r="R86" s="360"/>
      <c r="S86" s="361" t="s">
        <v>127</v>
      </c>
      <c r="T86" s="362"/>
      <c r="U86" s="363">
        <v>4</v>
      </c>
      <c r="V86" s="364"/>
      <c r="W86" s="365"/>
      <c r="X86" s="366">
        <v>100.05</v>
      </c>
      <c r="Y86" s="367"/>
      <c r="Z86" s="399"/>
      <c r="AA86" s="368">
        <f t="shared" si="39"/>
        <v>400.2</v>
      </c>
      <c r="AB86" s="369"/>
      <c r="AC86" s="369"/>
      <c r="AD86" s="370"/>
      <c r="AE86" s="371">
        <f>ROUND(X86*(1+AI$18),2)</f>
        <v>126.99</v>
      </c>
      <c r="AF86" s="372"/>
      <c r="AG86" s="373"/>
      <c r="AH86" s="400">
        <f t="shared" si="43"/>
        <v>507.96</v>
      </c>
      <c r="AI86" s="401"/>
      <c r="AJ86" s="401"/>
      <c r="AK86" s="401"/>
      <c r="AL86" s="401"/>
      <c r="AM86" s="402"/>
      <c r="AP86" s="85"/>
      <c r="AT86" s="47"/>
      <c r="AU86" s="52"/>
      <c r="AV86" s="52"/>
      <c r="AW86" s="321"/>
      <c r="AX86" s="321"/>
      <c r="AY86" s="321"/>
    </row>
    <row r="87" spans="1:51" s="133" customFormat="1" ht="129.94999999999999" customHeight="1" x14ac:dyDescent="0.2">
      <c r="A87" s="226" t="s">
        <v>248</v>
      </c>
      <c r="B87" s="354" t="s">
        <v>135</v>
      </c>
      <c r="C87" s="398"/>
      <c r="D87" s="356" t="s">
        <v>93</v>
      </c>
      <c r="E87" s="554"/>
      <c r="F87" s="358" t="s">
        <v>337</v>
      </c>
      <c r="G87" s="359"/>
      <c r="H87" s="359"/>
      <c r="I87" s="359"/>
      <c r="J87" s="359"/>
      <c r="K87" s="359"/>
      <c r="L87" s="359"/>
      <c r="M87" s="359"/>
      <c r="N87" s="359"/>
      <c r="O87" s="359"/>
      <c r="P87" s="359"/>
      <c r="Q87" s="359"/>
      <c r="R87" s="360"/>
      <c r="S87" s="361" t="s">
        <v>127</v>
      </c>
      <c r="T87" s="362"/>
      <c r="U87" s="363">
        <v>3</v>
      </c>
      <c r="V87" s="364"/>
      <c r="W87" s="365"/>
      <c r="X87" s="366">
        <v>230.61</v>
      </c>
      <c r="Y87" s="367"/>
      <c r="Z87" s="399"/>
      <c r="AA87" s="368">
        <f t="shared" si="39"/>
        <v>691.83</v>
      </c>
      <c r="AB87" s="369"/>
      <c r="AC87" s="369"/>
      <c r="AD87" s="370"/>
      <c r="AE87" s="371">
        <f>ROUND(X87*(1+AI$18),2)</f>
        <v>292.70999999999998</v>
      </c>
      <c r="AF87" s="372"/>
      <c r="AG87" s="373"/>
      <c r="AH87" s="400">
        <f t="shared" si="43"/>
        <v>878.13</v>
      </c>
      <c r="AI87" s="401"/>
      <c r="AJ87" s="401"/>
      <c r="AK87" s="401"/>
      <c r="AL87" s="401"/>
      <c r="AM87" s="402"/>
      <c r="AP87" s="85"/>
      <c r="AT87" s="47"/>
      <c r="AU87" s="52"/>
      <c r="AV87" s="52"/>
      <c r="AW87" s="321"/>
      <c r="AX87" s="321"/>
      <c r="AY87" s="321"/>
    </row>
    <row r="88" spans="1:51" s="133" customFormat="1" ht="54.95" customHeight="1" x14ac:dyDescent="0.2">
      <c r="A88" s="226" t="s">
        <v>259</v>
      </c>
      <c r="B88" s="354" t="s">
        <v>173</v>
      </c>
      <c r="C88" s="398"/>
      <c r="D88" s="356" t="s">
        <v>93</v>
      </c>
      <c r="E88" s="554"/>
      <c r="F88" s="358" t="s">
        <v>338</v>
      </c>
      <c r="G88" s="359"/>
      <c r="H88" s="359"/>
      <c r="I88" s="359"/>
      <c r="J88" s="359"/>
      <c r="K88" s="359"/>
      <c r="L88" s="359"/>
      <c r="M88" s="359"/>
      <c r="N88" s="359"/>
      <c r="O88" s="359"/>
      <c r="P88" s="359"/>
      <c r="Q88" s="359"/>
      <c r="R88" s="360"/>
      <c r="S88" s="361" t="s">
        <v>127</v>
      </c>
      <c r="T88" s="362"/>
      <c r="U88" s="363">
        <v>4</v>
      </c>
      <c r="V88" s="364"/>
      <c r="W88" s="365"/>
      <c r="X88" s="366">
        <v>103.13</v>
      </c>
      <c r="Y88" s="367"/>
      <c r="Z88" s="399"/>
      <c r="AA88" s="368">
        <f t="shared" ref="AA88:AA95" si="44">ROUND(X88*U88,2)</f>
        <v>412.52</v>
      </c>
      <c r="AB88" s="369"/>
      <c r="AC88" s="369"/>
      <c r="AD88" s="370"/>
      <c r="AE88" s="371">
        <f t="shared" ref="AE88" si="45">ROUND(X88*(1+AI$18),2)</f>
        <v>130.9</v>
      </c>
      <c r="AF88" s="372"/>
      <c r="AG88" s="373"/>
      <c r="AH88" s="400">
        <f t="shared" si="43"/>
        <v>523.6</v>
      </c>
      <c r="AI88" s="401"/>
      <c r="AJ88" s="401"/>
      <c r="AK88" s="401"/>
      <c r="AL88" s="401"/>
      <c r="AM88" s="402"/>
      <c r="AP88" s="85"/>
      <c r="AT88" s="47"/>
      <c r="AU88" s="52"/>
      <c r="AV88" s="52"/>
      <c r="AW88" s="323"/>
      <c r="AX88" s="323"/>
      <c r="AY88" s="323"/>
    </row>
    <row r="89" spans="1:51" s="133" customFormat="1" ht="50.1" customHeight="1" x14ac:dyDescent="0.2">
      <c r="A89" s="226" t="s">
        <v>260</v>
      </c>
      <c r="B89" s="354" t="s">
        <v>170</v>
      </c>
      <c r="C89" s="355"/>
      <c r="D89" s="356" t="s">
        <v>93</v>
      </c>
      <c r="E89" s="357"/>
      <c r="F89" s="358" t="s">
        <v>169</v>
      </c>
      <c r="G89" s="359"/>
      <c r="H89" s="359"/>
      <c r="I89" s="359"/>
      <c r="J89" s="359"/>
      <c r="K89" s="359"/>
      <c r="L89" s="359"/>
      <c r="M89" s="359"/>
      <c r="N89" s="359"/>
      <c r="O89" s="359"/>
      <c r="P89" s="359"/>
      <c r="Q89" s="359"/>
      <c r="R89" s="360"/>
      <c r="S89" s="361" t="s">
        <v>127</v>
      </c>
      <c r="T89" s="362"/>
      <c r="U89" s="363">
        <v>1</v>
      </c>
      <c r="V89" s="364"/>
      <c r="W89" s="365"/>
      <c r="X89" s="366">
        <v>1119.6400000000001</v>
      </c>
      <c r="Y89" s="367"/>
      <c r="Z89" s="367"/>
      <c r="AA89" s="368">
        <f t="shared" si="44"/>
        <v>1119.6400000000001</v>
      </c>
      <c r="AB89" s="369"/>
      <c r="AC89" s="369"/>
      <c r="AD89" s="370"/>
      <c r="AE89" s="371">
        <f t="shared" ref="AE89:AE95" si="46">ROUND(X89*(1+AI$18),2)</f>
        <v>1421.16</v>
      </c>
      <c r="AF89" s="372"/>
      <c r="AG89" s="373"/>
      <c r="AH89" s="374">
        <f t="shared" si="43"/>
        <v>1421.16</v>
      </c>
      <c r="AI89" s="374"/>
      <c r="AJ89" s="374"/>
      <c r="AK89" s="374"/>
      <c r="AL89" s="374"/>
      <c r="AM89" s="375"/>
      <c r="AP89" s="85"/>
      <c r="AT89" s="47"/>
      <c r="AU89" s="52"/>
      <c r="AV89" s="52"/>
      <c r="AW89" s="321"/>
      <c r="AX89" s="321"/>
      <c r="AY89" s="321"/>
    </row>
    <row r="90" spans="1:51" s="133" customFormat="1" ht="50.1" customHeight="1" x14ac:dyDescent="0.2">
      <c r="A90" s="226" t="s">
        <v>261</v>
      </c>
      <c r="B90" s="354" t="s">
        <v>172</v>
      </c>
      <c r="C90" s="355"/>
      <c r="D90" s="356" t="s">
        <v>93</v>
      </c>
      <c r="E90" s="357"/>
      <c r="F90" s="358" t="s">
        <v>171</v>
      </c>
      <c r="G90" s="359"/>
      <c r="H90" s="359"/>
      <c r="I90" s="359"/>
      <c r="J90" s="359"/>
      <c r="K90" s="359"/>
      <c r="L90" s="359"/>
      <c r="M90" s="359"/>
      <c r="N90" s="359"/>
      <c r="O90" s="359"/>
      <c r="P90" s="359"/>
      <c r="Q90" s="359"/>
      <c r="R90" s="360"/>
      <c r="S90" s="361" t="s">
        <v>127</v>
      </c>
      <c r="T90" s="362"/>
      <c r="U90" s="363">
        <v>1</v>
      </c>
      <c r="V90" s="364"/>
      <c r="W90" s="365"/>
      <c r="X90" s="366">
        <v>1546.84</v>
      </c>
      <c r="Y90" s="367"/>
      <c r="Z90" s="367"/>
      <c r="AA90" s="368">
        <f t="shared" si="44"/>
        <v>1546.84</v>
      </c>
      <c r="AB90" s="369"/>
      <c r="AC90" s="369"/>
      <c r="AD90" s="370"/>
      <c r="AE90" s="371">
        <f t="shared" si="46"/>
        <v>1963.4</v>
      </c>
      <c r="AF90" s="372"/>
      <c r="AG90" s="373"/>
      <c r="AH90" s="374">
        <f t="shared" si="43"/>
        <v>1963.4</v>
      </c>
      <c r="AI90" s="374"/>
      <c r="AJ90" s="374"/>
      <c r="AK90" s="374"/>
      <c r="AL90" s="374"/>
      <c r="AM90" s="375"/>
      <c r="AP90" s="85"/>
      <c r="AT90" s="47"/>
      <c r="AU90" s="52"/>
      <c r="AV90" s="52"/>
      <c r="AW90" s="321"/>
      <c r="AX90" s="321"/>
      <c r="AY90" s="321"/>
    </row>
    <row r="91" spans="1:51" s="133" customFormat="1" ht="50.1" customHeight="1" x14ac:dyDescent="0.2">
      <c r="A91" s="226" t="s">
        <v>262</v>
      </c>
      <c r="B91" s="354" t="s">
        <v>174</v>
      </c>
      <c r="C91" s="355"/>
      <c r="D91" s="356" t="s">
        <v>93</v>
      </c>
      <c r="E91" s="357"/>
      <c r="F91" s="358" t="s">
        <v>326</v>
      </c>
      <c r="G91" s="359"/>
      <c r="H91" s="359"/>
      <c r="I91" s="359"/>
      <c r="J91" s="359"/>
      <c r="K91" s="359"/>
      <c r="L91" s="359"/>
      <c r="M91" s="359"/>
      <c r="N91" s="359"/>
      <c r="O91" s="359"/>
      <c r="P91" s="359"/>
      <c r="Q91" s="359"/>
      <c r="R91" s="360"/>
      <c r="S91" s="361" t="s">
        <v>175</v>
      </c>
      <c r="T91" s="362"/>
      <c r="U91" s="363">
        <v>200</v>
      </c>
      <c r="V91" s="364"/>
      <c r="W91" s="365"/>
      <c r="X91" s="366">
        <v>3.31</v>
      </c>
      <c r="Y91" s="367"/>
      <c r="Z91" s="367"/>
      <c r="AA91" s="368">
        <f t="shared" si="44"/>
        <v>662</v>
      </c>
      <c r="AB91" s="369"/>
      <c r="AC91" s="369"/>
      <c r="AD91" s="370"/>
      <c r="AE91" s="371">
        <f t="shared" si="46"/>
        <v>4.2</v>
      </c>
      <c r="AF91" s="372"/>
      <c r="AG91" s="373"/>
      <c r="AH91" s="374">
        <f t="shared" si="43"/>
        <v>840</v>
      </c>
      <c r="AI91" s="374"/>
      <c r="AJ91" s="374"/>
      <c r="AK91" s="374"/>
      <c r="AL91" s="374"/>
      <c r="AM91" s="375"/>
      <c r="AP91" s="85"/>
      <c r="AT91" s="47"/>
      <c r="AU91" s="52"/>
      <c r="AV91" s="52"/>
      <c r="AW91" s="321"/>
      <c r="AX91" s="321"/>
      <c r="AY91" s="321"/>
    </row>
    <row r="92" spans="1:51" s="133" customFormat="1" ht="50.1" customHeight="1" x14ac:dyDescent="0.2">
      <c r="A92" s="226" t="s">
        <v>263</v>
      </c>
      <c r="B92" s="354">
        <v>100622</v>
      </c>
      <c r="C92" s="355"/>
      <c r="D92" s="587" t="s">
        <v>300</v>
      </c>
      <c r="E92" s="588"/>
      <c r="F92" s="358" t="s">
        <v>301</v>
      </c>
      <c r="G92" s="359"/>
      <c r="H92" s="359"/>
      <c r="I92" s="359"/>
      <c r="J92" s="359"/>
      <c r="K92" s="359"/>
      <c r="L92" s="359"/>
      <c r="M92" s="359"/>
      <c r="N92" s="359"/>
      <c r="O92" s="359"/>
      <c r="P92" s="359"/>
      <c r="Q92" s="359"/>
      <c r="R92" s="360"/>
      <c r="S92" s="361" t="s">
        <v>127</v>
      </c>
      <c r="T92" s="362"/>
      <c r="U92" s="363">
        <v>8</v>
      </c>
      <c r="V92" s="364"/>
      <c r="W92" s="365"/>
      <c r="X92" s="366">
        <v>1959.23</v>
      </c>
      <c r="Y92" s="367"/>
      <c r="Z92" s="367"/>
      <c r="AA92" s="368">
        <f t="shared" si="44"/>
        <v>15673.84</v>
      </c>
      <c r="AB92" s="369"/>
      <c r="AC92" s="369"/>
      <c r="AD92" s="370"/>
      <c r="AE92" s="371">
        <f t="shared" si="46"/>
        <v>2486.85</v>
      </c>
      <c r="AF92" s="372"/>
      <c r="AG92" s="373"/>
      <c r="AH92" s="374">
        <f t="shared" si="43"/>
        <v>19894.8</v>
      </c>
      <c r="AI92" s="374"/>
      <c r="AJ92" s="374"/>
      <c r="AK92" s="374"/>
      <c r="AL92" s="374"/>
      <c r="AM92" s="375"/>
      <c r="AP92" s="85"/>
      <c r="AT92" s="47"/>
      <c r="AU92" s="52"/>
      <c r="AV92" s="52"/>
      <c r="AW92" s="321"/>
      <c r="AX92" s="321"/>
      <c r="AY92" s="321"/>
    </row>
    <row r="93" spans="1:51" s="133" customFormat="1" ht="50.1" customHeight="1" x14ac:dyDescent="0.2">
      <c r="A93" s="226" t="s">
        <v>264</v>
      </c>
      <c r="B93" s="354">
        <v>101656</v>
      </c>
      <c r="C93" s="355"/>
      <c r="D93" s="587" t="s">
        <v>300</v>
      </c>
      <c r="E93" s="599"/>
      <c r="F93" s="358" t="s">
        <v>299</v>
      </c>
      <c r="G93" s="359"/>
      <c r="H93" s="359"/>
      <c r="I93" s="359"/>
      <c r="J93" s="359"/>
      <c r="K93" s="359"/>
      <c r="L93" s="359"/>
      <c r="M93" s="359"/>
      <c r="N93" s="359"/>
      <c r="O93" s="359"/>
      <c r="P93" s="359"/>
      <c r="Q93" s="359"/>
      <c r="R93" s="360"/>
      <c r="S93" s="361" t="s">
        <v>127</v>
      </c>
      <c r="T93" s="362"/>
      <c r="U93" s="363">
        <v>16</v>
      </c>
      <c r="V93" s="364"/>
      <c r="W93" s="365"/>
      <c r="X93" s="366">
        <v>599.17999999999995</v>
      </c>
      <c r="Y93" s="367"/>
      <c r="Z93" s="367"/>
      <c r="AA93" s="368">
        <f t="shared" si="44"/>
        <v>9586.8799999999992</v>
      </c>
      <c r="AB93" s="369"/>
      <c r="AC93" s="369"/>
      <c r="AD93" s="370"/>
      <c r="AE93" s="371">
        <f t="shared" si="46"/>
        <v>760.54</v>
      </c>
      <c r="AF93" s="372"/>
      <c r="AG93" s="373"/>
      <c r="AH93" s="374">
        <f t="shared" si="43"/>
        <v>12168.64</v>
      </c>
      <c r="AI93" s="374"/>
      <c r="AJ93" s="374"/>
      <c r="AK93" s="374"/>
      <c r="AL93" s="374"/>
      <c r="AM93" s="375"/>
      <c r="AP93" s="85"/>
      <c r="AT93" s="47"/>
      <c r="AU93" s="52"/>
      <c r="AV93" s="52"/>
      <c r="AW93" s="328"/>
      <c r="AX93" s="328"/>
      <c r="AY93" s="328"/>
    </row>
    <row r="94" spans="1:51" s="133" customFormat="1" ht="50.1" customHeight="1" x14ac:dyDescent="0.2">
      <c r="A94" s="226" t="s">
        <v>265</v>
      </c>
      <c r="B94" s="354" t="s">
        <v>243</v>
      </c>
      <c r="C94" s="355"/>
      <c r="D94" s="587" t="s">
        <v>93</v>
      </c>
      <c r="E94" s="588"/>
      <c r="F94" s="358" t="s">
        <v>176</v>
      </c>
      <c r="G94" s="359"/>
      <c r="H94" s="359"/>
      <c r="I94" s="359"/>
      <c r="J94" s="359"/>
      <c r="K94" s="359"/>
      <c r="L94" s="359"/>
      <c r="M94" s="359"/>
      <c r="N94" s="359"/>
      <c r="O94" s="359"/>
      <c r="P94" s="359"/>
      <c r="Q94" s="359"/>
      <c r="R94" s="360"/>
      <c r="S94" s="361" t="s">
        <v>127</v>
      </c>
      <c r="T94" s="362"/>
      <c r="U94" s="363">
        <v>1</v>
      </c>
      <c r="V94" s="364"/>
      <c r="W94" s="365"/>
      <c r="X94" s="366">
        <v>113.94</v>
      </c>
      <c r="Y94" s="367"/>
      <c r="Z94" s="367"/>
      <c r="AA94" s="368">
        <f t="shared" si="44"/>
        <v>113.94</v>
      </c>
      <c r="AB94" s="369"/>
      <c r="AC94" s="369"/>
      <c r="AD94" s="370"/>
      <c r="AE94" s="371">
        <f t="shared" si="46"/>
        <v>144.62</v>
      </c>
      <c r="AF94" s="372"/>
      <c r="AG94" s="373"/>
      <c r="AH94" s="374">
        <f t="shared" si="43"/>
        <v>144.62</v>
      </c>
      <c r="AI94" s="374"/>
      <c r="AJ94" s="374"/>
      <c r="AK94" s="374"/>
      <c r="AL94" s="374"/>
      <c r="AM94" s="375"/>
      <c r="AP94" s="85"/>
      <c r="AT94" s="47"/>
      <c r="AU94" s="52"/>
      <c r="AV94" s="52"/>
      <c r="AW94" s="328"/>
      <c r="AX94" s="328"/>
      <c r="AY94" s="328"/>
    </row>
    <row r="95" spans="1:51" s="133" customFormat="1" ht="50.1" customHeight="1" x14ac:dyDescent="0.2">
      <c r="A95" s="226" t="s">
        <v>266</v>
      </c>
      <c r="B95" s="354">
        <v>91932</v>
      </c>
      <c r="C95" s="355"/>
      <c r="D95" s="587" t="s">
        <v>300</v>
      </c>
      <c r="E95" s="588"/>
      <c r="F95" s="358" t="s">
        <v>304</v>
      </c>
      <c r="G95" s="359"/>
      <c r="H95" s="359"/>
      <c r="I95" s="359"/>
      <c r="J95" s="359"/>
      <c r="K95" s="359"/>
      <c r="L95" s="359"/>
      <c r="M95" s="359"/>
      <c r="N95" s="359"/>
      <c r="O95" s="359"/>
      <c r="P95" s="359"/>
      <c r="Q95" s="359"/>
      <c r="R95" s="360"/>
      <c r="S95" s="361" t="s">
        <v>175</v>
      </c>
      <c r="T95" s="362"/>
      <c r="U95" s="363">
        <v>500</v>
      </c>
      <c r="V95" s="364"/>
      <c r="W95" s="365"/>
      <c r="X95" s="366">
        <v>6.61</v>
      </c>
      <c r="Y95" s="367"/>
      <c r="Z95" s="367"/>
      <c r="AA95" s="368">
        <f t="shared" si="44"/>
        <v>3305</v>
      </c>
      <c r="AB95" s="369"/>
      <c r="AC95" s="369"/>
      <c r="AD95" s="370"/>
      <c r="AE95" s="371">
        <f t="shared" si="46"/>
        <v>8.39</v>
      </c>
      <c r="AF95" s="372"/>
      <c r="AG95" s="373"/>
      <c r="AH95" s="374">
        <f t="shared" si="43"/>
        <v>4195</v>
      </c>
      <c r="AI95" s="374"/>
      <c r="AJ95" s="374"/>
      <c r="AK95" s="374"/>
      <c r="AL95" s="374"/>
      <c r="AM95" s="375"/>
      <c r="AP95" s="85"/>
      <c r="AT95" s="47"/>
      <c r="AU95" s="52"/>
      <c r="AV95" s="52"/>
      <c r="AW95" s="328"/>
      <c r="AX95" s="328"/>
      <c r="AY95" s="328"/>
    </row>
    <row r="96" spans="1:51" s="133" customFormat="1" ht="50.1" customHeight="1" x14ac:dyDescent="0.2">
      <c r="A96" s="226" t="s">
        <v>303</v>
      </c>
      <c r="B96" s="354">
        <v>101666</v>
      </c>
      <c r="C96" s="355"/>
      <c r="D96" s="587" t="s">
        <v>300</v>
      </c>
      <c r="E96" s="588"/>
      <c r="F96" s="358" t="s">
        <v>339</v>
      </c>
      <c r="G96" s="359"/>
      <c r="H96" s="359"/>
      <c r="I96" s="359"/>
      <c r="J96" s="359"/>
      <c r="K96" s="359"/>
      <c r="L96" s="359"/>
      <c r="M96" s="359"/>
      <c r="N96" s="359"/>
      <c r="O96" s="359"/>
      <c r="P96" s="359"/>
      <c r="Q96" s="359"/>
      <c r="R96" s="360"/>
      <c r="S96" s="361" t="s">
        <v>154</v>
      </c>
      <c r="T96" s="362"/>
      <c r="U96" s="363">
        <v>2</v>
      </c>
      <c r="V96" s="364"/>
      <c r="W96" s="365"/>
      <c r="X96" s="366">
        <v>293.83999999999997</v>
      </c>
      <c r="Y96" s="367"/>
      <c r="Z96" s="367"/>
      <c r="AA96" s="368">
        <f t="shared" ref="AA96" si="47">ROUND(X96*U96,2)</f>
        <v>587.67999999999995</v>
      </c>
      <c r="AB96" s="369"/>
      <c r="AC96" s="369"/>
      <c r="AD96" s="370"/>
      <c r="AE96" s="371">
        <f t="shared" ref="AE96" si="48">ROUND(X96*(1+AI$18),2)</f>
        <v>372.97</v>
      </c>
      <c r="AF96" s="372"/>
      <c r="AG96" s="373"/>
      <c r="AH96" s="374">
        <f t="shared" si="43"/>
        <v>745.94</v>
      </c>
      <c r="AI96" s="374"/>
      <c r="AJ96" s="374"/>
      <c r="AK96" s="374"/>
      <c r="AL96" s="374"/>
      <c r="AM96" s="375"/>
      <c r="AP96" s="85"/>
      <c r="AT96" s="47"/>
      <c r="AU96" s="52"/>
      <c r="AV96" s="52"/>
      <c r="AW96" s="332"/>
      <c r="AX96" s="332"/>
      <c r="AY96" s="332"/>
    </row>
    <row r="97" spans="1:51" s="133" customFormat="1" ht="50.1" customHeight="1" x14ac:dyDescent="0.2">
      <c r="A97" s="226" t="s">
        <v>306</v>
      </c>
      <c r="B97" s="354">
        <v>91836</v>
      </c>
      <c r="C97" s="355"/>
      <c r="D97" s="356" t="s">
        <v>300</v>
      </c>
      <c r="E97" s="357"/>
      <c r="F97" s="358" t="s">
        <v>305</v>
      </c>
      <c r="G97" s="359"/>
      <c r="H97" s="359"/>
      <c r="I97" s="359"/>
      <c r="J97" s="359"/>
      <c r="K97" s="359"/>
      <c r="L97" s="359"/>
      <c r="M97" s="359"/>
      <c r="N97" s="359"/>
      <c r="O97" s="359"/>
      <c r="P97" s="359"/>
      <c r="Q97" s="359"/>
      <c r="R97" s="360"/>
      <c r="S97" s="361" t="s">
        <v>175</v>
      </c>
      <c r="T97" s="362"/>
      <c r="U97" s="363">
        <v>500</v>
      </c>
      <c r="V97" s="364"/>
      <c r="W97" s="365"/>
      <c r="X97" s="366">
        <v>8.6300000000000008</v>
      </c>
      <c r="Y97" s="367"/>
      <c r="Z97" s="367"/>
      <c r="AA97" s="368">
        <f t="shared" ref="AA97" si="49">ROUND(X97*U97,2)</f>
        <v>4315</v>
      </c>
      <c r="AB97" s="369"/>
      <c r="AC97" s="369"/>
      <c r="AD97" s="370"/>
      <c r="AE97" s="371">
        <f>ROUND(X97*(1+AI$18),2)</f>
        <v>10.95</v>
      </c>
      <c r="AF97" s="372"/>
      <c r="AG97" s="373"/>
      <c r="AH97" s="374">
        <f t="shared" si="43"/>
        <v>5475</v>
      </c>
      <c r="AI97" s="374"/>
      <c r="AJ97" s="374"/>
      <c r="AK97" s="374"/>
      <c r="AL97" s="374"/>
      <c r="AM97" s="375"/>
      <c r="AP97" s="85"/>
      <c r="AT97" s="47"/>
      <c r="AU97" s="52"/>
      <c r="AV97" s="52"/>
      <c r="AW97" s="321"/>
      <c r="AX97" s="321"/>
      <c r="AY97" s="321"/>
    </row>
    <row r="98" spans="1:51" s="133" customFormat="1" ht="75" customHeight="1" x14ac:dyDescent="0.2">
      <c r="A98" s="226"/>
      <c r="B98" s="354"/>
      <c r="C98" s="355"/>
      <c r="D98" s="356"/>
      <c r="E98" s="357"/>
      <c r="F98" s="358"/>
      <c r="G98" s="359"/>
      <c r="H98" s="359"/>
      <c r="I98" s="359"/>
      <c r="J98" s="359"/>
      <c r="K98" s="359"/>
      <c r="L98" s="359"/>
      <c r="M98" s="359"/>
      <c r="N98" s="359"/>
      <c r="O98" s="359"/>
      <c r="P98" s="359"/>
      <c r="Q98" s="359"/>
      <c r="R98" s="360"/>
      <c r="S98" s="361"/>
      <c r="T98" s="362"/>
      <c r="U98" s="363"/>
      <c r="V98" s="364"/>
      <c r="W98" s="365"/>
      <c r="X98" s="366"/>
      <c r="Y98" s="367"/>
      <c r="Z98" s="367"/>
      <c r="AA98" s="368"/>
      <c r="AB98" s="369"/>
      <c r="AC98" s="369"/>
      <c r="AD98" s="370"/>
      <c r="AE98" s="371"/>
      <c r="AF98" s="372"/>
      <c r="AG98" s="373"/>
      <c r="AH98" s="374"/>
      <c r="AI98" s="374"/>
      <c r="AJ98" s="374"/>
      <c r="AK98" s="374"/>
      <c r="AL98" s="374"/>
      <c r="AM98" s="375"/>
      <c r="AP98" s="85"/>
      <c r="AT98" s="47"/>
      <c r="AU98" s="52"/>
      <c r="AV98" s="52"/>
      <c r="AW98" s="352"/>
      <c r="AX98" s="352"/>
      <c r="AY98" s="352"/>
    </row>
    <row r="99" spans="1:51" s="133" customFormat="1" ht="50.1" customHeight="1" x14ac:dyDescent="0.2">
      <c r="A99" s="235">
        <v>9</v>
      </c>
      <c r="B99" s="376"/>
      <c r="C99" s="377"/>
      <c r="D99" s="378"/>
      <c r="E99" s="379"/>
      <c r="F99" s="380" t="s">
        <v>200</v>
      </c>
      <c r="G99" s="381"/>
      <c r="H99" s="381"/>
      <c r="I99" s="381"/>
      <c r="J99" s="381"/>
      <c r="K99" s="381"/>
      <c r="L99" s="381"/>
      <c r="M99" s="381"/>
      <c r="N99" s="381"/>
      <c r="O99" s="381"/>
      <c r="P99" s="381"/>
      <c r="Q99" s="381"/>
      <c r="R99" s="382"/>
      <c r="S99" s="383"/>
      <c r="T99" s="384"/>
      <c r="U99" s="385"/>
      <c r="V99" s="386"/>
      <c r="W99" s="387"/>
      <c r="X99" s="388"/>
      <c r="Y99" s="389"/>
      <c r="Z99" s="390"/>
      <c r="AA99" s="391"/>
      <c r="AB99" s="392"/>
      <c r="AC99" s="392"/>
      <c r="AD99" s="393"/>
      <c r="AE99" s="394"/>
      <c r="AF99" s="395"/>
      <c r="AG99" s="395"/>
      <c r="AH99" s="396">
        <f>AH101+AH102+AH103+AH100</f>
        <v>35443.880000000005</v>
      </c>
      <c r="AI99" s="396"/>
      <c r="AJ99" s="396"/>
      <c r="AK99" s="396"/>
      <c r="AL99" s="396"/>
      <c r="AM99" s="397"/>
      <c r="AP99" s="85"/>
      <c r="AT99" s="47"/>
      <c r="AU99" s="52"/>
      <c r="AV99" s="52"/>
      <c r="AW99" s="321"/>
      <c r="AX99" s="321"/>
      <c r="AY99" s="321"/>
    </row>
    <row r="100" spans="1:51" s="133" customFormat="1" ht="50.1" customHeight="1" x14ac:dyDescent="0.2">
      <c r="A100" s="226" t="s">
        <v>237</v>
      </c>
      <c r="B100" s="354" t="s">
        <v>283</v>
      </c>
      <c r="C100" s="355"/>
      <c r="D100" s="356" t="s">
        <v>93</v>
      </c>
      <c r="E100" s="357"/>
      <c r="F100" s="358" t="s">
        <v>340</v>
      </c>
      <c r="G100" s="359"/>
      <c r="H100" s="359"/>
      <c r="I100" s="359"/>
      <c r="J100" s="359"/>
      <c r="K100" s="359"/>
      <c r="L100" s="359"/>
      <c r="M100" s="359"/>
      <c r="N100" s="359"/>
      <c r="O100" s="359"/>
      <c r="P100" s="359"/>
      <c r="Q100" s="359"/>
      <c r="R100" s="360"/>
      <c r="S100" s="361" t="s">
        <v>149</v>
      </c>
      <c r="T100" s="362"/>
      <c r="U100" s="363">
        <v>3.63</v>
      </c>
      <c r="V100" s="364"/>
      <c r="W100" s="365"/>
      <c r="X100" s="366">
        <v>1377.44</v>
      </c>
      <c r="Y100" s="367"/>
      <c r="Z100" s="367"/>
      <c r="AA100" s="368">
        <f t="shared" ref="AA100" si="50">ROUND(X100*U100,2)</f>
        <v>5000.1099999999997</v>
      </c>
      <c r="AB100" s="369"/>
      <c r="AC100" s="369"/>
      <c r="AD100" s="370"/>
      <c r="AE100" s="371">
        <f>ROUND(X100*(1+AI$18),2)</f>
        <v>1748.38</v>
      </c>
      <c r="AF100" s="372"/>
      <c r="AG100" s="373"/>
      <c r="AH100" s="374">
        <f>ROUND(AE100*U100,2)</f>
        <v>6346.62</v>
      </c>
      <c r="AI100" s="374"/>
      <c r="AJ100" s="374"/>
      <c r="AK100" s="374"/>
      <c r="AL100" s="374"/>
      <c r="AM100" s="375"/>
      <c r="AP100" s="85"/>
      <c r="AT100" s="47"/>
      <c r="AU100" s="52"/>
      <c r="AV100" s="52"/>
      <c r="AW100" s="330"/>
      <c r="AX100" s="330"/>
      <c r="AY100" s="330"/>
    </row>
    <row r="101" spans="1:51" s="133" customFormat="1" ht="50.1" customHeight="1" x14ac:dyDescent="0.2">
      <c r="A101" s="226" t="s">
        <v>238</v>
      </c>
      <c r="B101" s="354" t="s">
        <v>161</v>
      </c>
      <c r="C101" s="355"/>
      <c r="D101" s="356" t="s">
        <v>93</v>
      </c>
      <c r="E101" s="357"/>
      <c r="F101" s="358" t="s">
        <v>341</v>
      </c>
      <c r="G101" s="359"/>
      <c r="H101" s="359"/>
      <c r="I101" s="359"/>
      <c r="J101" s="359"/>
      <c r="K101" s="359"/>
      <c r="L101" s="359"/>
      <c r="M101" s="359"/>
      <c r="N101" s="359"/>
      <c r="O101" s="359"/>
      <c r="P101" s="359"/>
      <c r="Q101" s="359"/>
      <c r="R101" s="360"/>
      <c r="S101" s="361" t="s">
        <v>160</v>
      </c>
      <c r="T101" s="362"/>
      <c r="U101" s="363">
        <v>120.89</v>
      </c>
      <c r="V101" s="364"/>
      <c r="W101" s="365"/>
      <c r="X101" s="366">
        <v>119</v>
      </c>
      <c r="Y101" s="367"/>
      <c r="Z101" s="367"/>
      <c r="AA101" s="368">
        <f t="shared" ref="AA101:AA103" si="51">ROUND(X101*U101,2)</f>
        <v>14385.91</v>
      </c>
      <c r="AB101" s="369"/>
      <c r="AC101" s="369"/>
      <c r="AD101" s="370"/>
      <c r="AE101" s="371">
        <f>ROUND(X101*(1+AI$18),2)</f>
        <v>151.05000000000001</v>
      </c>
      <c r="AF101" s="372"/>
      <c r="AG101" s="373"/>
      <c r="AH101" s="374">
        <f>ROUND(AE101*U101,2)</f>
        <v>18260.43</v>
      </c>
      <c r="AI101" s="374"/>
      <c r="AJ101" s="374"/>
      <c r="AK101" s="374"/>
      <c r="AL101" s="374"/>
      <c r="AM101" s="375"/>
      <c r="AP101" s="85"/>
      <c r="AT101" s="47"/>
      <c r="AU101" s="52"/>
      <c r="AV101" s="52"/>
      <c r="AW101" s="323"/>
      <c r="AX101" s="323"/>
      <c r="AY101" s="323"/>
    </row>
    <row r="102" spans="1:51" s="133" customFormat="1" ht="50.1" customHeight="1" x14ac:dyDescent="0.2">
      <c r="A102" s="226" t="s">
        <v>239</v>
      </c>
      <c r="B102" s="354" t="s">
        <v>162</v>
      </c>
      <c r="C102" s="355"/>
      <c r="D102" s="356" t="s">
        <v>93</v>
      </c>
      <c r="E102" s="357"/>
      <c r="F102" s="358" t="s">
        <v>167</v>
      </c>
      <c r="G102" s="359"/>
      <c r="H102" s="359"/>
      <c r="I102" s="359"/>
      <c r="J102" s="359"/>
      <c r="K102" s="359"/>
      <c r="L102" s="359"/>
      <c r="M102" s="359"/>
      <c r="N102" s="359"/>
      <c r="O102" s="359"/>
      <c r="P102" s="359"/>
      <c r="Q102" s="359"/>
      <c r="R102" s="360"/>
      <c r="S102" s="361" t="s">
        <v>117</v>
      </c>
      <c r="T102" s="362"/>
      <c r="U102" s="363">
        <v>17.5</v>
      </c>
      <c r="V102" s="364"/>
      <c r="W102" s="365"/>
      <c r="X102" s="366">
        <v>345.23</v>
      </c>
      <c r="Y102" s="367"/>
      <c r="Z102" s="367"/>
      <c r="AA102" s="368">
        <f t="shared" si="51"/>
        <v>6041.53</v>
      </c>
      <c r="AB102" s="369"/>
      <c r="AC102" s="369"/>
      <c r="AD102" s="370"/>
      <c r="AE102" s="371">
        <f>ROUND(X102*(1+AI$18),2)</f>
        <v>438.2</v>
      </c>
      <c r="AF102" s="372"/>
      <c r="AG102" s="373"/>
      <c r="AH102" s="374">
        <f>ROUND(AE102*U102,2)</f>
        <v>7668.5</v>
      </c>
      <c r="AI102" s="374"/>
      <c r="AJ102" s="374"/>
      <c r="AK102" s="374"/>
      <c r="AL102" s="374"/>
      <c r="AM102" s="375"/>
      <c r="AP102" s="85"/>
      <c r="AT102" s="47"/>
      <c r="AU102" s="52"/>
      <c r="AV102" s="52"/>
      <c r="AW102" s="323"/>
      <c r="AX102" s="323"/>
      <c r="AY102" s="323"/>
    </row>
    <row r="103" spans="1:51" s="133" customFormat="1" ht="54.95" customHeight="1" x14ac:dyDescent="0.2">
      <c r="A103" s="226" t="s">
        <v>308</v>
      </c>
      <c r="B103" s="354" t="s">
        <v>145</v>
      </c>
      <c r="C103" s="355"/>
      <c r="D103" s="356" t="s">
        <v>93</v>
      </c>
      <c r="E103" s="357"/>
      <c r="F103" s="358" t="s">
        <v>144</v>
      </c>
      <c r="G103" s="359"/>
      <c r="H103" s="359"/>
      <c r="I103" s="359"/>
      <c r="J103" s="359"/>
      <c r="K103" s="359"/>
      <c r="L103" s="359"/>
      <c r="M103" s="359"/>
      <c r="N103" s="359"/>
      <c r="O103" s="359"/>
      <c r="P103" s="359"/>
      <c r="Q103" s="359"/>
      <c r="R103" s="360"/>
      <c r="S103" s="361" t="s">
        <v>113</v>
      </c>
      <c r="T103" s="362"/>
      <c r="U103" s="363">
        <v>6.3</v>
      </c>
      <c r="V103" s="364"/>
      <c r="W103" s="365"/>
      <c r="X103" s="366">
        <v>396.21</v>
      </c>
      <c r="Y103" s="367"/>
      <c r="Z103" s="367"/>
      <c r="AA103" s="368">
        <f t="shared" si="51"/>
        <v>2496.12</v>
      </c>
      <c r="AB103" s="369"/>
      <c r="AC103" s="369"/>
      <c r="AD103" s="370"/>
      <c r="AE103" s="371">
        <f>ROUND(X103*(1+AI$18),2)</f>
        <v>502.91</v>
      </c>
      <c r="AF103" s="372"/>
      <c r="AG103" s="373"/>
      <c r="AH103" s="374">
        <f>ROUND(AE103*U103,2)</f>
        <v>3168.33</v>
      </c>
      <c r="AI103" s="374"/>
      <c r="AJ103" s="374"/>
      <c r="AK103" s="374"/>
      <c r="AL103" s="374"/>
      <c r="AM103" s="375"/>
      <c r="AP103" s="85"/>
      <c r="AT103" s="47"/>
      <c r="AU103" s="52"/>
      <c r="AV103" s="52"/>
      <c r="AW103" s="328"/>
      <c r="AX103" s="328"/>
      <c r="AY103" s="328"/>
    </row>
    <row r="104" spans="1:51" s="133" customFormat="1" ht="50.1" customHeight="1" x14ac:dyDescent="0.2">
      <c r="A104" s="235">
        <v>10</v>
      </c>
      <c r="B104" s="376"/>
      <c r="C104" s="377"/>
      <c r="D104" s="378"/>
      <c r="E104" s="379"/>
      <c r="F104" s="380" t="s">
        <v>186</v>
      </c>
      <c r="G104" s="381"/>
      <c r="H104" s="381"/>
      <c r="I104" s="381"/>
      <c r="J104" s="381"/>
      <c r="K104" s="381"/>
      <c r="L104" s="381"/>
      <c r="M104" s="381"/>
      <c r="N104" s="381"/>
      <c r="O104" s="381"/>
      <c r="P104" s="381"/>
      <c r="Q104" s="381"/>
      <c r="R104" s="382"/>
      <c r="S104" s="383"/>
      <c r="T104" s="384"/>
      <c r="U104" s="385"/>
      <c r="V104" s="386"/>
      <c r="W104" s="387"/>
      <c r="X104" s="388"/>
      <c r="Y104" s="389"/>
      <c r="Z104" s="390"/>
      <c r="AA104" s="391"/>
      <c r="AB104" s="392"/>
      <c r="AC104" s="392"/>
      <c r="AD104" s="393"/>
      <c r="AE104" s="394"/>
      <c r="AF104" s="395"/>
      <c r="AG104" s="395"/>
      <c r="AH104" s="396">
        <f>AH106+AH107+AH108+AH105</f>
        <v>29640.25</v>
      </c>
      <c r="AI104" s="396"/>
      <c r="AJ104" s="396"/>
      <c r="AK104" s="396"/>
      <c r="AL104" s="396"/>
      <c r="AM104" s="397"/>
      <c r="AP104" s="85"/>
      <c r="AT104" s="47"/>
      <c r="AU104" s="52"/>
      <c r="AV104" s="52"/>
      <c r="AW104" s="328"/>
      <c r="AX104" s="328"/>
      <c r="AY104" s="328"/>
    </row>
    <row r="105" spans="1:51" s="133" customFormat="1" ht="50.1" customHeight="1" x14ac:dyDescent="0.2">
      <c r="A105" s="226" t="s">
        <v>240</v>
      </c>
      <c r="B105" s="354" t="s">
        <v>285</v>
      </c>
      <c r="C105" s="355"/>
      <c r="D105" s="356" t="s">
        <v>93</v>
      </c>
      <c r="E105" s="357"/>
      <c r="F105" s="358" t="s">
        <v>284</v>
      </c>
      <c r="G105" s="359"/>
      <c r="H105" s="359"/>
      <c r="I105" s="359"/>
      <c r="J105" s="359"/>
      <c r="K105" s="359"/>
      <c r="L105" s="359"/>
      <c r="M105" s="359"/>
      <c r="N105" s="359"/>
      <c r="O105" s="359"/>
      <c r="P105" s="359"/>
      <c r="Q105" s="359"/>
      <c r="R105" s="360"/>
      <c r="S105" s="361" t="s">
        <v>113</v>
      </c>
      <c r="T105" s="362"/>
      <c r="U105" s="363">
        <v>285.13</v>
      </c>
      <c r="V105" s="364"/>
      <c r="W105" s="365"/>
      <c r="X105" s="366">
        <v>4.4800000000000004</v>
      </c>
      <c r="Y105" s="367"/>
      <c r="Z105" s="367"/>
      <c r="AA105" s="368">
        <f t="shared" ref="AA105" si="52">ROUND(X105*U105,2)</f>
        <v>1277.3800000000001</v>
      </c>
      <c r="AB105" s="369"/>
      <c r="AC105" s="369"/>
      <c r="AD105" s="370"/>
      <c r="AE105" s="371">
        <f>ROUND(X105*(1+AI$18),2)</f>
        <v>5.69</v>
      </c>
      <c r="AF105" s="372"/>
      <c r="AG105" s="373"/>
      <c r="AH105" s="374">
        <f>ROUND(AE105*U105,2)</f>
        <v>1622.39</v>
      </c>
      <c r="AI105" s="374"/>
      <c r="AJ105" s="374"/>
      <c r="AK105" s="374"/>
      <c r="AL105" s="374"/>
      <c r="AM105" s="375"/>
      <c r="AP105" s="85"/>
      <c r="AT105" s="47"/>
      <c r="AU105" s="52"/>
      <c r="AV105" s="52"/>
      <c r="AW105" s="330"/>
      <c r="AX105" s="330"/>
      <c r="AY105" s="330"/>
    </row>
    <row r="106" spans="1:51" s="133" customFormat="1" ht="50.1" customHeight="1" x14ac:dyDescent="0.2">
      <c r="A106" s="226" t="s">
        <v>241</v>
      </c>
      <c r="B106" s="354" t="s">
        <v>141</v>
      </c>
      <c r="C106" s="355"/>
      <c r="D106" s="356" t="s">
        <v>93</v>
      </c>
      <c r="E106" s="357"/>
      <c r="F106" s="358" t="s">
        <v>140</v>
      </c>
      <c r="G106" s="359"/>
      <c r="H106" s="359"/>
      <c r="I106" s="359"/>
      <c r="J106" s="359"/>
      <c r="K106" s="359"/>
      <c r="L106" s="359"/>
      <c r="M106" s="359"/>
      <c r="N106" s="359"/>
      <c r="O106" s="359"/>
      <c r="P106" s="359"/>
      <c r="Q106" s="359"/>
      <c r="R106" s="360"/>
      <c r="S106" s="361" t="s">
        <v>113</v>
      </c>
      <c r="T106" s="362"/>
      <c r="U106" s="363">
        <v>285.13</v>
      </c>
      <c r="V106" s="364"/>
      <c r="W106" s="365"/>
      <c r="X106" s="366">
        <v>10.96</v>
      </c>
      <c r="Y106" s="367"/>
      <c r="Z106" s="367"/>
      <c r="AA106" s="368">
        <f t="shared" ref="AA106" si="53">ROUND(X106*U106,2)</f>
        <v>3125.02</v>
      </c>
      <c r="AB106" s="369"/>
      <c r="AC106" s="369"/>
      <c r="AD106" s="370"/>
      <c r="AE106" s="371">
        <f>ROUND(X106*(1+AI$18),2)</f>
        <v>13.91</v>
      </c>
      <c r="AF106" s="372"/>
      <c r="AG106" s="373"/>
      <c r="AH106" s="374">
        <f>ROUND(AE106*U106,2)</f>
        <v>3966.16</v>
      </c>
      <c r="AI106" s="374"/>
      <c r="AJ106" s="374"/>
      <c r="AK106" s="374"/>
      <c r="AL106" s="374"/>
      <c r="AM106" s="375"/>
      <c r="AP106" s="85"/>
      <c r="AT106" s="47"/>
      <c r="AU106" s="52"/>
      <c r="AV106" s="52"/>
      <c r="AW106" s="321"/>
      <c r="AX106" s="321"/>
      <c r="AY106" s="321"/>
    </row>
    <row r="107" spans="1:51" s="133" customFormat="1" ht="50.1" customHeight="1" x14ac:dyDescent="0.2">
      <c r="A107" s="226" t="s">
        <v>242</v>
      </c>
      <c r="B107" s="354" t="s">
        <v>203</v>
      </c>
      <c r="C107" s="398"/>
      <c r="D107" s="356" t="s">
        <v>93</v>
      </c>
      <c r="E107" s="357"/>
      <c r="F107" s="358" t="s">
        <v>202</v>
      </c>
      <c r="G107" s="359"/>
      <c r="H107" s="359"/>
      <c r="I107" s="359"/>
      <c r="J107" s="359"/>
      <c r="K107" s="359"/>
      <c r="L107" s="359"/>
      <c r="M107" s="359"/>
      <c r="N107" s="359"/>
      <c r="O107" s="359"/>
      <c r="P107" s="359"/>
      <c r="Q107" s="359"/>
      <c r="R107" s="360"/>
      <c r="S107" s="361" t="s">
        <v>175</v>
      </c>
      <c r="T107" s="362"/>
      <c r="U107" s="363">
        <v>175</v>
      </c>
      <c r="V107" s="364"/>
      <c r="W107" s="365"/>
      <c r="X107" s="366">
        <v>7.93</v>
      </c>
      <c r="Y107" s="367"/>
      <c r="Z107" s="399"/>
      <c r="AA107" s="368">
        <f t="shared" ref="AA107" si="54">ROUND(X107*U107,2)</f>
        <v>1387.75</v>
      </c>
      <c r="AB107" s="369"/>
      <c r="AC107" s="369"/>
      <c r="AD107" s="370"/>
      <c r="AE107" s="371">
        <f t="shared" ref="AE107" si="55">ROUND(X107*(1+AI$18),2)</f>
        <v>10.07</v>
      </c>
      <c r="AF107" s="372"/>
      <c r="AG107" s="373"/>
      <c r="AH107" s="400">
        <f>ROUND(AE107*U107,2)</f>
        <v>1762.25</v>
      </c>
      <c r="AI107" s="401"/>
      <c r="AJ107" s="401"/>
      <c r="AK107" s="401"/>
      <c r="AL107" s="401"/>
      <c r="AM107" s="402"/>
      <c r="AP107" s="85"/>
      <c r="AT107" s="47"/>
      <c r="AU107" s="52"/>
      <c r="AV107" s="52"/>
      <c r="AW107" s="326"/>
      <c r="AX107" s="326"/>
      <c r="AY107" s="326"/>
    </row>
    <row r="108" spans="1:51" s="133" customFormat="1" ht="50.1" customHeight="1" x14ac:dyDescent="0.2">
      <c r="A108" s="226" t="s">
        <v>309</v>
      </c>
      <c r="B108" s="354" t="s">
        <v>143</v>
      </c>
      <c r="C108" s="355"/>
      <c r="D108" s="356" t="s">
        <v>93</v>
      </c>
      <c r="E108" s="357"/>
      <c r="F108" s="358" t="s">
        <v>142</v>
      </c>
      <c r="G108" s="359"/>
      <c r="H108" s="359"/>
      <c r="I108" s="359"/>
      <c r="J108" s="359"/>
      <c r="K108" s="359"/>
      <c r="L108" s="359"/>
      <c r="M108" s="359"/>
      <c r="N108" s="359"/>
      <c r="O108" s="359"/>
      <c r="P108" s="359"/>
      <c r="Q108" s="359"/>
      <c r="R108" s="360"/>
      <c r="S108" s="361" t="s">
        <v>113</v>
      </c>
      <c r="T108" s="362"/>
      <c r="U108" s="363">
        <v>702.03</v>
      </c>
      <c r="V108" s="364"/>
      <c r="W108" s="365"/>
      <c r="X108" s="366">
        <v>25.01</v>
      </c>
      <c r="Y108" s="367"/>
      <c r="Z108" s="367"/>
      <c r="AA108" s="368">
        <f t="shared" ref="AA108" si="56">ROUND(X108*U108,2)</f>
        <v>17557.77</v>
      </c>
      <c r="AB108" s="369"/>
      <c r="AC108" s="369"/>
      <c r="AD108" s="370"/>
      <c r="AE108" s="371">
        <f>ROUND(X108*(1+AI$18),2)</f>
        <v>31.75</v>
      </c>
      <c r="AF108" s="372"/>
      <c r="AG108" s="373"/>
      <c r="AH108" s="374">
        <f>ROUND(AE108*U108,2)</f>
        <v>22289.45</v>
      </c>
      <c r="AI108" s="374"/>
      <c r="AJ108" s="374"/>
      <c r="AK108" s="374"/>
      <c r="AL108" s="374"/>
      <c r="AM108" s="375"/>
      <c r="AP108" s="85"/>
      <c r="AT108" s="47"/>
      <c r="AU108" s="52"/>
      <c r="AV108" s="52"/>
      <c r="AW108" s="321"/>
      <c r="AX108" s="321"/>
      <c r="AY108" s="321"/>
    </row>
    <row r="109" spans="1:51" s="133" customFormat="1" ht="50.1" customHeight="1" x14ac:dyDescent="0.2">
      <c r="A109" s="235">
        <v>11</v>
      </c>
      <c r="B109" s="376"/>
      <c r="C109" s="377"/>
      <c r="D109" s="378"/>
      <c r="E109" s="379"/>
      <c r="F109" s="380" t="s">
        <v>199</v>
      </c>
      <c r="G109" s="381"/>
      <c r="H109" s="381"/>
      <c r="I109" s="381"/>
      <c r="J109" s="381"/>
      <c r="K109" s="381"/>
      <c r="L109" s="381"/>
      <c r="M109" s="381"/>
      <c r="N109" s="381"/>
      <c r="O109" s="381"/>
      <c r="P109" s="381"/>
      <c r="Q109" s="381"/>
      <c r="R109" s="382"/>
      <c r="S109" s="383"/>
      <c r="T109" s="384"/>
      <c r="U109" s="385"/>
      <c r="V109" s="386"/>
      <c r="W109" s="387"/>
      <c r="X109" s="388"/>
      <c r="Y109" s="389"/>
      <c r="Z109" s="390"/>
      <c r="AA109" s="391"/>
      <c r="AB109" s="392"/>
      <c r="AC109" s="392"/>
      <c r="AD109" s="393"/>
      <c r="AE109" s="394"/>
      <c r="AF109" s="395"/>
      <c r="AG109" s="395"/>
      <c r="AH109" s="396">
        <f>AH110+AH111+AH112+AH113+AH114+AH115+AH116+AH117+AH118+AH121+AH119+AH120</f>
        <v>195810.01</v>
      </c>
      <c r="AI109" s="396"/>
      <c r="AJ109" s="396"/>
      <c r="AK109" s="396"/>
      <c r="AL109" s="396"/>
      <c r="AM109" s="397"/>
      <c r="AP109" s="85"/>
      <c r="AT109" s="47"/>
      <c r="AU109" s="52"/>
      <c r="AV109" s="52"/>
      <c r="AW109" s="326"/>
      <c r="AX109" s="326"/>
      <c r="AY109" s="326"/>
    </row>
    <row r="110" spans="1:51" s="133" customFormat="1" ht="50.1" customHeight="1" x14ac:dyDescent="0.2">
      <c r="A110" s="226" t="s">
        <v>370</v>
      </c>
      <c r="B110" s="354" t="s">
        <v>129</v>
      </c>
      <c r="C110" s="355"/>
      <c r="D110" s="356" t="s">
        <v>93</v>
      </c>
      <c r="E110" s="357"/>
      <c r="F110" s="358" t="s">
        <v>128</v>
      </c>
      <c r="G110" s="359"/>
      <c r="H110" s="359"/>
      <c r="I110" s="359"/>
      <c r="J110" s="359"/>
      <c r="K110" s="359"/>
      <c r="L110" s="359"/>
      <c r="M110" s="359"/>
      <c r="N110" s="359"/>
      <c r="O110" s="359"/>
      <c r="P110" s="359"/>
      <c r="Q110" s="359"/>
      <c r="R110" s="360"/>
      <c r="S110" s="361" t="s">
        <v>154</v>
      </c>
      <c r="T110" s="362"/>
      <c r="U110" s="363">
        <v>3</v>
      </c>
      <c r="V110" s="364"/>
      <c r="W110" s="365"/>
      <c r="X110" s="366">
        <v>346.67</v>
      </c>
      <c r="Y110" s="367"/>
      <c r="Z110" s="367"/>
      <c r="AA110" s="368">
        <f t="shared" ref="AA110" si="57">ROUND(X110*U110,2)</f>
        <v>1040.01</v>
      </c>
      <c r="AB110" s="369"/>
      <c r="AC110" s="369"/>
      <c r="AD110" s="370"/>
      <c r="AE110" s="371">
        <f t="shared" ref="AE110:AE120" si="58">ROUND(X110*(1+AI$18),2)</f>
        <v>440.03</v>
      </c>
      <c r="AF110" s="372"/>
      <c r="AG110" s="373"/>
      <c r="AH110" s="374">
        <f t="shared" ref="AH110:AH120" si="59">ROUND(AE110*U110,2)</f>
        <v>1320.09</v>
      </c>
      <c r="AI110" s="374"/>
      <c r="AJ110" s="374"/>
      <c r="AK110" s="374"/>
      <c r="AL110" s="374"/>
      <c r="AM110" s="375"/>
      <c r="AP110" s="85"/>
      <c r="AT110" s="47"/>
      <c r="AU110" s="52"/>
      <c r="AV110" s="52"/>
      <c r="AW110" s="323"/>
      <c r="AX110" s="323"/>
      <c r="AY110" s="323"/>
    </row>
    <row r="111" spans="1:51" s="133" customFormat="1" ht="50.1" customHeight="1" x14ac:dyDescent="0.2">
      <c r="A111" s="226" t="s">
        <v>267</v>
      </c>
      <c r="B111" s="354" t="s">
        <v>201</v>
      </c>
      <c r="C111" s="355"/>
      <c r="D111" s="356" t="s">
        <v>93</v>
      </c>
      <c r="E111" s="357"/>
      <c r="F111" s="358" t="s">
        <v>302</v>
      </c>
      <c r="G111" s="359"/>
      <c r="H111" s="359"/>
      <c r="I111" s="359"/>
      <c r="J111" s="359"/>
      <c r="K111" s="359"/>
      <c r="L111" s="359"/>
      <c r="M111" s="359"/>
      <c r="N111" s="359"/>
      <c r="O111" s="359"/>
      <c r="P111" s="359"/>
      <c r="Q111" s="359"/>
      <c r="R111" s="360"/>
      <c r="S111" s="361" t="s">
        <v>154</v>
      </c>
      <c r="T111" s="362"/>
      <c r="U111" s="363">
        <v>1</v>
      </c>
      <c r="V111" s="364"/>
      <c r="W111" s="365"/>
      <c r="X111" s="366">
        <v>292.58999999999997</v>
      </c>
      <c r="Y111" s="367"/>
      <c r="Z111" s="367"/>
      <c r="AA111" s="368">
        <f t="shared" ref="AA111" si="60">ROUND(X111*U111,2)</f>
        <v>292.58999999999997</v>
      </c>
      <c r="AB111" s="369"/>
      <c r="AC111" s="369"/>
      <c r="AD111" s="370"/>
      <c r="AE111" s="371">
        <f t="shared" si="58"/>
        <v>371.38</v>
      </c>
      <c r="AF111" s="372"/>
      <c r="AG111" s="373"/>
      <c r="AH111" s="374">
        <f t="shared" si="59"/>
        <v>371.38</v>
      </c>
      <c r="AI111" s="374"/>
      <c r="AJ111" s="374"/>
      <c r="AK111" s="374"/>
      <c r="AL111" s="374"/>
      <c r="AM111" s="375"/>
      <c r="AP111" s="85"/>
      <c r="AT111" s="47"/>
      <c r="AU111" s="52"/>
      <c r="AV111" s="52"/>
      <c r="AW111" s="322"/>
      <c r="AX111" s="322"/>
      <c r="AY111" s="322"/>
    </row>
    <row r="112" spans="1:51" s="133" customFormat="1" ht="50.1" customHeight="1" x14ac:dyDescent="0.2">
      <c r="A112" s="226" t="s">
        <v>268</v>
      </c>
      <c r="B112" s="354" t="s">
        <v>163</v>
      </c>
      <c r="C112" s="355"/>
      <c r="D112" s="356" t="s">
        <v>93</v>
      </c>
      <c r="E112" s="357"/>
      <c r="F112" s="358" t="s">
        <v>168</v>
      </c>
      <c r="G112" s="359"/>
      <c r="H112" s="359"/>
      <c r="I112" s="359"/>
      <c r="J112" s="359"/>
      <c r="K112" s="359"/>
      <c r="L112" s="359"/>
      <c r="M112" s="359"/>
      <c r="N112" s="359"/>
      <c r="O112" s="359"/>
      <c r="P112" s="359"/>
      <c r="Q112" s="359"/>
      <c r="R112" s="360"/>
      <c r="S112" s="361" t="s">
        <v>117</v>
      </c>
      <c r="T112" s="362"/>
      <c r="U112" s="414">
        <v>564.13</v>
      </c>
      <c r="V112" s="415"/>
      <c r="W112" s="416"/>
      <c r="X112" s="366">
        <v>17.170000000000002</v>
      </c>
      <c r="Y112" s="367"/>
      <c r="Z112" s="367"/>
      <c r="AA112" s="368">
        <f t="shared" ref="AA112:AA113" si="61">ROUND(X112*U112,2)</f>
        <v>9686.11</v>
      </c>
      <c r="AB112" s="369"/>
      <c r="AC112" s="369"/>
      <c r="AD112" s="370"/>
      <c r="AE112" s="371">
        <f t="shared" si="58"/>
        <v>21.79</v>
      </c>
      <c r="AF112" s="372"/>
      <c r="AG112" s="373"/>
      <c r="AH112" s="374">
        <f t="shared" si="59"/>
        <v>12292.39</v>
      </c>
      <c r="AI112" s="374"/>
      <c r="AJ112" s="374"/>
      <c r="AK112" s="374"/>
      <c r="AL112" s="374"/>
      <c r="AM112" s="375"/>
      <c r="AP112" s="85"/>
      <c r="AT112" s="47"/>
      <c r="AU112" s="52"/>
      <c r="AV112" s="52"/>
      <c r="AW112" s="323"/>
      <c r="AX112" s="323"/>
      <c r="AY112" s="323"/>
    </row>
    <row r="113" spans="1:51" s="133" customFormat="1" ht="50.1" customHeight="1" x14ac:dyDescent="0.2">
      <c r="A113" s="226" t="s">
        <v>269</v>
      </c>
      <c r="B113" s="354" t="s">
        <v>164</v>
      </c>
      <c r="C113" s="355"/>
      <c r="D113" s="356" t="s">
        <v>93</v>
      </c>
      <c r="E113" s="357"/>
      <c r="F113" s="358" t="s">
        <v>352</v>
      </c>
      <c r="G113" s="359"/>
      <c r="H113" s="359"/>
      <c r="I113" s="359"/>
      <c r="J113" s="359"/>
      <c r="K113" s="359"/>
      <c r="L113" s="359"/>
      <c r="M113" s="359"/>
      <c r="N113" s="359"/>
      <c r="O113" s="359"/>
      <c r="P113" s="359"/>
      <c r="Q113" s="359"/>
      <c r="R113" s="360"/>
      <c r="S113" s="361" t="s">
        <v>127</v>
      </c>
      <c r="T113" s="362"/>
      <c r="U113" s="363">
        <v>13</v>
      </c>
      <c r="V113" s="364"/>
      <c r="W113" s="365"/>
      <c r="X113" s="366">
        <v>9.48</v>
      </c>
      <c r="Y113" s="367"/>
      <c r="Z113" s="367"/>
      <c r="AA113" s="368">
        <f t="shared" si="61"/>
        <v>123.24</v>
      </c>
      <c r="AB113" s="369"/>
      <c r="AC113" s="369"/>
      <c r="AD113" s="370"/>
      <c r="AE113" s="371">
        <f t="shared" si="58"/>
        <v>12.03</v>
      </c>
      <c r="AF113" s="372"/>
      <c r="AG113" s="373"/>
      <c r="AH113" s="374">
        <f t="shared" si="59"/>
        <v>156.38999999999999</v>
      </c>
      <c r="AI113" s="374"/>
      <c r="AJ113" s="374"/>
      <c r="AK113" s="374"/>
      <c r="AL113" s="374"/>
      <c r="AM113" s="375"/>
      <c r="AP113" s="85"/>
      <c r="AT113" s="47"/>
      <c r="AU113" s="52"/>
      <c r="AV113" s="52"/>
      <c r="AW113" s="323"/>
      <c r="AX113" s="323"/>
      <c r="AY113" s="323"/>
    </row>
    <row r="114" spans="1:51" s="133" customFormat="1" ht="50.1" customHeight="1" x14ac:dyDescent="0.2">
      <c r="A114" s="226" t="s">
        <v>270</v>
      </c>
      <c r="B114" s="354" t="s">
        <v>166</v>
      </c>
      <c r="C114" s="355"/>
      <c r="D114" s="356" t="s">
        <v>93</v>
      </c>
      <c r="E114" s="357"/>
      <c r="F114" s="358" t="s">
        <v>165</v>
      </c>
      <c r="G114" s="359"/>
      <c r="H114" s="359"/>
      <c r="I114" s="359"/>
      <c r="J114" s="359"/>
      <c r="K114" s="359"/>
      <c r="L114" s="359"/>
      <c r="M114" s="359"/>
      <c r="N114" s="359"/>
      <c r="O114" s="359"/>
      <c r="P114" s="359"/>
      <c r="Q114" s="359"/>
      <c r="R114" s="360"/>
      <c r="S114" s="361" t="s">
        <v>127</v>
      </c>
      <c r="T114" s="362"/>
      <c r="U114" s="363">
        <v>13</v>
      </c>
      <c r="V114" s="364"/>
      <c r="W114" s="365"/>
      <c r="X114" s="366">
        <v>101.33</v>
      </c>
      <c r="Y114" s="367"/>
      <c r="Z114" s="367"/>
      <c r="AA114" s="368">
        <f t="shared" ref="AA114" si="62">ROUND(X114*U114,2)</f>
        <v>1317.29</v>
      </c>
      <c r="AB114" s="369"/>
      <c r="AC114" s="369"/>
      <c r="AD114" s="370"/>
      <c r="AE114" s="371">
        <f t="shared" si="58"/>
        <v>128.62</v>
      </c>
      <c r="AF114" s="372"/>
      <c r="AG114" s="373"/>
      <c r="AH114" s="374">
        <f t="shared" si="59"/>
        <v>1672.06</v>
      </c>
      <c r="AI114" s="374"/>
      <c r="AJ114" s="374"/>
      <c r="AK114" s="374"/>
      <c r="AL114" s="374"/>
      <c r="AM114" s="375"/>
      <c r="AP114" s="85"/>
      <c r="AT114" s="47"/>
      <c r="AU114" s="52"/>
      <c r="AV114" s="52"/>
      <c r="AW114" s="323"/>
      <c r="AX114" s="323"/>
      <c r="AY114" s="323"/>
    </row>
    <row r="115" spans="1:51" s="133" customFormat="1" ht="65.099999999999994" customHeight="1" x14ac:dyDescent="0.2">
      <c r="A115" s="226" t="s">
        <v>271</v>
      </c>
      <c r="B115" s="354" t="s">
        <v>354</v>
      </c>
      <c r="C115" s="355"/>
      <c r="D115" s="356" t="s">
        <v>93</v>
      </c>
      <c r="E115" s="357"/>
      <c r="F115" s="358" t="s">
        <v>353</v>
      </c>
      <c r="G115" s="359"/>
      <c r="H115" s="359"/>
      <c r="I115" s="359"/>
      <c r="J115" s="359"/>
      <c r="K115" s="359"/>
      <c r="L115" s="359"/>
      <c r="M115" s="359"/>
      <c r="N115" s="359"/>
      <c r="O115" s="359"/>
      <c r="P115" s="359"/>
      <c r="Q115" s="359"/>
      <c r="R115" s="360"/>
      <c r="S115" s="361" t="s">
        <v>175</v>
      </c>
      <c r="T115" s="362"/>
      <c r="U115" s="363">
        <v>245.62</v>
      </c>
      <c r="V115" s="364"/>
      <c r="W115" s="365"/>
      <c r="X115" s="366">
        <v>41</v>
      </c>
      <c r="Y115" s="367"/>
      <c r="Z115" s="367"/>
      <c r="AA115" s="368">
        <f t="shared" ref="AA115" si="63">ROUND(X115*U115,2)</f>
        <v>10070.42</v>
      </c>
      <c r="AB115" s="369"/>
      <c r="AC115" s="369"/>
      <c r="AD115" s="370"/>
      <c r="AE115" s="371">
        <f t="shared" si="58"/>
        <v>52.04</v>
      </c>
      <c r="AF115" s="372"/>
      <c r="AG115" s="373"/>
      <c r="AH115" s="374">
        <f t="shared" si="59"/>
        <v>12782.06</v>
      </c>
      <c r="AI115" s="374"/>
      <c r="AJ115" s="374"/>
      <c r="AK115" s="374"/>
      <c r="AL115" s="374"/>
      <c r="AM115" s="375"/>
      <c r="AP115" s="85"/>
      <c r="AT115" s="47"/>
      <c r="AU115" s="52"/>
      <c r="AV115" s="52"/>
      <c r="AW115" s="323"/>
      <c r="AX115" s="323"/>
      <c r="AY115" s="323"/>
    </row>
    <row r="116" spans="1:51" s="133" customFormat="1" ht="50.1" customHeight="1" x14ac:dyDescent="0.2">
      <c r="A116" s="226" t="s">
        <v>272</v>
      </c>
      <c r="B116" s="354" t="s">
        <v>288</v>
      </c>
      <c r="C116" s="355"/>
      <c r="D116" s="356" t="s">
        <v>93</v>
      </c>
      <c r="E116" s="357"/>
      <c r="F116" s="358" t="s">
        <v>287</v>
      </c>
      <c r="G116" s="359"/>
      <c r="H116" s="359"/>
      <c r="I116" s="359"/>
      <c r="J116" s="359"/>
      <c r="K116" s="359"/>
      <c r="L116" s="359"/>
      <c r="M116" s="359"/>
      <c r="N116" s="359"/>
      <c r="O116" s="359"/>
      <c r="P116" s="359"/>
      <c r="Q116" s="359"/>
      <c r="R116" s="360"/>
      <c r="S116" s="361" t="s">
        <v>113</v>
      </c>
      <c r="T116" s="362"/>
      <c r="U116" s="363">
        <v>1.0780000000000001</v>
      </c>
      <c r="V116" s="364"/>
      <c r="W116" s="365"/>
      <c r="X116" s="366">
        <v>205.78</v>
      </c>
      <c r="Y116" s="367"/>
      <c r="Z116" s="367"/>
      <c r="AA116" s="368">
        <f t="shared" ref="AA116" si="64">ROUND(X116*U116,2)</f>
        <v>221.83</v>
      </c>
      <c r="AB116" s="369"/>
      <c r="AC116" s="369"/>
      <c r="AD116" s="370"/>
      <c r="AE116" s="371">
        <f>ROUND(X116*(1+AI$18),2)</f>
        <v>261.2</v>
      </c>
      <c r="AF116" s="372"/>
      <c r="AG116" s="373"/>
      <c r="AH116" s="374">
        <f t="shared" si="59"/>
        <v>281.57</v>
      </c>
      <c r="AI116" s="374"/>
      <c r="AJ116" s="374"/>
      <c r="AK116" s="374"/>
      <c r="AL116" s="374"/>
      <c r="AM116" s="375"/>
      <c r="AP116" s="85"/>
      <c r="AT116" s="47"/>
      <c r="AU116" s="52"/>
      <c r="AV116" s="52"/>
      <c r="AW116" s="329"/>
      <c r="AX116" s="329"/>
      <c r="AY116" s="329"/>
    </row>
    <row r="117" spans="1:51" s="133" customFormat="1" ht="50.1" customHeight="1" x14ac:dyDescent="0.2">
      <c r="A117" s="226" t="s">
        <v>286</v>
      </c>
      <c r="B117" s="354" t="s">
        <v>292</v>
      </c>
      <c r="C117" s="355"/>
      <c r="D117" s="356" t="s">
        <v>93</v>
      </c>
      <c r="E117" s="357"/>
      <c r="F117" s="358" t="s">
        <v>291</v>
      </c>
      <c r="G117" s="359"/>
      <c r="H117" s="359"/>
      <c r="I117" s="359"/>
      <c r="J117" s="359"/>
      <c r="K117" s="359"/>
      <c r="L117" s="359"/>
      <c r="M117" s="359"/>
      <c r="N117" s="359"/>
      <c r="O117" s="359"/>
      <c r="P117" s="359"/>
      <c r="Q117" s="359"/>
      <c r="R117" s="360"/>
      <c r="S117" s="361" t="s">
        <v>113</v>
      </c>
      <c r="T117" s="362"/>
      <c r="U117" s="363">
        <v>0.4</v>
      </c>
      <c r="V117" s="364"/>
      <c r="W117" s="365"/>
      <c r="X117" s="366">
        <v>203.02</v>
      </c>
      <c r="Y117" s="367"/>
      <c r="Z117" s="367"/>
      <c r="AA117" s="368">
        <f t="shared" ref="AA117" si="65">ROUND(X117*U117,2)</f>
        <v>81.209999999999994</v>
      </c>
      <c r="AB117" s="369"/>
      <c r="AC117" s="369"/>
      <c r="AD117" s="370"/>
      <c r="AE117" s="371">
        <f>ROUND(X117*(1+AI$18),2)</f>
        <v>257.69</v>
      </c>
      <c r="AF117" s="372"/>
      <c r="AG117" s="373"/>
      <c r="AH117" s="374">
        <f t="shared" si="59"/>
        <v>103.08</v>
      </c>
      <c r="AI117" s="374"/>
      <c r="AJ117" s="374"/>
      <c r="AK117" s="374"/>
      <c r="AL117" s="374"/>
      <c r="AM117" s="375"/>
      <c r="AP117" s="85"/>
      <c r="AT117" s="47"/>
      <c r="AU117" s="52"/>
      <c r="AV117" s="52"/>
      <c r="AW117" s="330"/>
      <c r="AX117" s="330"/>
      <c r="AY117" s="330"/>
    </row>
    <row r="118" spans="1:51" s="133" customFormat="1" ht="50.1" customHeight="1" x14ac:dyDescent="0.2">
      <c r="A118" s="226" t="s">
        <v>289</v>
      </c>
      <c r="B118" s="354" t="s">
        <v>311</v>
      </c>
      <c r="C118" s="355"/>
      <c r="D118" s="356" t="s">
        <v>312</v>
      </c>
      <c r="E118" s="357"/>
      <c r="F118" s="358" t="s">
        <v>314</v>
      </c>
      <c r="G118" s="359"/>
      <c r="H118" s="359"/>
      <c r="I118" s="359"/>
      <c r="J118" s="359"/>
      <c r="K118" s="359"/>
      <c r="L118" s="359"/>
      <c r="M118" s="359"/>
      <c r="N118" s="359"/>
      <c r="O118" s="359"/>
      <c r="P118" s="359"/>
      <c r="Q118" s="359"/>
      <c r="R118" s="360"/>
      <c r="S118" s="361" t="s">
        <v>313</v>
      </c>
      <c r="T118" s="362"/>
      <c r="U118" s="363">
        <v>18</v>
      </c>
      <c r="V118" s="364"/>
      <c r="W118" s="365"/>
      <c r="X118" s="366">
        <v>152</v>
      </c>
      <c r="Y118" s="367"/>
      <c r="Z118" s="367"/>
      <c r="AA118" s="368">
        <f t="shared" ref="AA118:AA120" si="66">ROUND(X118*U118,2)</f>
        <v>2736</v>
      </c>
      <c r="AB118" s="369"/>
      <c r="AC118" s="369"/>
      <c r="AD118" s="370"/>
      <c r="AE118" s="371">
        <f t="shared" si="58"/>
        <v>192.93</v>
      </c>
      <c r="AF118" s="372"/>
      <c r="AG118" s="373"/>
      <c r="AH118" s="374">
        <f t="shared" si="59"/>
        <v>3472.74</v>
      </c>
      <c r="AI118" s="374"/>
      <c r="AJ118" s="374"/>
      <c r="AK118" s="374"/>
      <c r="AL118" s="374"/>
      <c r="AM118" s="375"/>
      <c r="AP118" s="85"/>
      <c r="AT118" s="47"/>
      <c r="AU118" s="52"/>
      <c r="AV118" s="52"/>
      <c r="AW118" s="333"/>
      <c r="AX118" s="333"/>
      <c r="AY118" s="333"/>
    </row>
    <row r="119" spans="1:51" s="133" customFormat="1" ht="50.1" customHeight="1" x14ac:dyDescent="0.2">
      <c r="A119" s="226" t="s">
        <v>290</v>
      </c>
      <c r="B119" s="354" t="s">
        <v>357</v>
      </c>
      <c r="C119" s="355"/>
      <c r="D119" s="356" t="s">
        <v>312</v>
      </c>
      <c r="E119" s="357"/>
      <c r="F119" s="358" t="s">
        <v>367</v>
      </c>
      <c r="G119" s="359"/>
      <c r="H119" s="359"/>
      <c r="I119" s="359"/>
      <c r="J119" s="359"/>
      <c r="K119" s="359"/>
      <c r="L119" s="359"/>
      <c r="M119" s="359"/>
      <c r="N119" s="359"/>
      <c r="O119" s="359"/>
      <c r="P119" s="359"/>
      <c r="Q119" s="359"/>
      <c r="R119" s="360"/>
      <c r="S119" s="361" t="s">
        <v>313</v>
      </c>
      <c r="T119" s="362"/>
      <c r="U119" s="363">
        <v>165</v>
      </c>
      <c r="V119" s="364"/>
      <c r="W119" s="365"/>
      <c r="X119" s="366">
        <v>255</v>
      </c>
      <c r="Y119" s="367"/>
      <c r="Z119" s="367"/>
      <c r="AA119" s="368">
        <f t="shared" ref="AA119" si="67">ROUND(X119*U119,2)</f>
        <v>42075</v>
      </c>
      <c r="AB119" s="369"/>
      <c r="AC119" s="369"/>
      <c r="AD119" s="370"/>
      <c r="AE119" s="371">
        <f t="shared" si="58"/>
        <v>323.67</v>
      </c>
      <c r="AF119" s="372"/>
      <c r="AG119" s="373"/>
      <c r="AH119" s="374">
        <f>ROUND(AE119*U119,2)</f>
        <v>53405.55</v>
      </c>
      <c r="AI119" s="374"/>
      <c r="AJ119" s="374"/>
      <c r="AK119" s="374"/>
      <c r="AL119" s="374"/>
      <c r="AM119" s="375"/>
      <c r="AP119" s="85"/>
      <c r="AT119" s="47"/>
      <c r="AU119" s="52"/>
      <c r="AV119" s="52"/>
      <c r="AW119" s="353"/>
      <c r="AX119" s="353"/>
      <c r="AY119" s="353"/>
    </row>
    <row r="120" spans="1:51" s="133" customFormat="1" ht="50.1" customHeight="1" x14ac:dyDescent="0.2">
      <c r="A120" s="226" t="s">
        <v>310</v>
      </c>
      <c r="B120" s="354" t="s">
        <v>357</v>
      </c>
      <c r="C120" s="355"/>
      <c r="D120" s="356" t="s">
        <v>312</v>
      </c>
      <c r="E120" s="357"/>
      <c r="F120" s="358" t="s">
        <v>368</v>
      </c>
      <c r="G120" s="359"/>
      <c r="H120" s="359"/>
      <c r="I120" s="359"/>
      <c r="J120" s="359"/>
      <c r="K120" s="359"/>
      <c r="L120" s="359"/>
      <c r="M120" s="359"/>
      <c r="N120" s="359"/>
      <c r="O120" s="359"/>
      <c r="P120" s="359"/>
      <c r="Q120" s="359"/>
      <c r="R120" s="360"/>
      <c r="S120" s="361" t="s">
        <v>313</v>
      </c>
      <c r="T120" s="362"/>
      <c r="U120" s="363">
        <v>165</v>
      </c>
      <c r="V120" s="364"/>
      <c r="W120" s="365"/>
      <c r="X120" s="366">
        <v>260</v>
      </c>
      <c r="Y120" s="367"/>
      <c r="Z120" s="367"/>
      <c r="AA120" s="368">
        <f t="shared" si="66"/>
        <v>42900</v>
      </c>
      <c r="AB120" s="369"/>
      <c r="AC120" s="369"/>
      <c r="AD120" s="370"/>
      <c r="AE120" s="371">
        <f t="shared" si="58"/>
        <v>330.02</v>
      </c>
      <c r="AF120" s="372"/>
      <c r="AG120" s="373"/>
      <c r="AH120" s="374">
        <f t="shared" si="59"/>
        <v>54453.3</v>
      </c>
      <c r="AI120" s="374"/>
      <c r="AJ120" s="374"/>
      <c r="AK120" s="374"/>
      <c r="AL120" s="374"/>
      <c r="AM120" s="375"/>
      <c r="AP120" s="85"/>
      <c r="AT120" s="47"/>
      <c r="AU120" s="52"/>
      <c r="AV120" s="52"/>
      <c r="AW120" s="353"/>
      <c r="AX120" s="353"/>
      <c r="AY120" s="353"/>
    </row>
    <row r="121" spans="1:51" s="133" customFormat="1" ht="50.1" customHeight="1" x14ac:dyDescent="0.2">
      <c r="A121" s="226" t="s">
        <v>325</v>
      </c>
      <c r="B121" s="354" t="s">
        <v>357</v>
      </c>
      <c r="C121" s="355"/>
      <c r="D121" s="356" t="s">
        <v>312</v>
      </c>
      <c r="E121" s="357"/>
      <c r="F121" s="358" t="s">
        <v>369</v>
      </c>
      <c r="G121" s="359"/>
      <c r="H121" s="359"/>
      <c r="I121" s="359"/>
      <c r="J121" s="359"/>
      <c r="K121" s="359"/>
      <c r="L121" s="359"/>
      <c r="M121" s="359"/>
      <c r="N121" s="359"/>
      <c r="O121" s="359"/>
      <c r="P121" s="359"/>
      <c r="Q121" s="359"/>
      <c r="R121" s="360"/>
      <c r="S121" s="361" t="s">
        <v>313</v>
      </c>
      <c r="T121" s="362"/>
      <c r="U121" s="363">
        <v>165</v>
      </c>
      <c r="V121" s="364"/>
      <c r="W121" s="365"/>
      <c r="X121" s="366">
        <v>265</v>
      </c>
      <c r="Y121" s="367"/>
      <c r="Z121" s="367"/>
      <c r="AA121" s="368">
        <f t="shared" ref="AA121" si="68">ROUND(X121*U121,2)</f>
        <v>43725</v>
      </c>
      <c r="AB121" s="369"/>
      <c r="AC121" s="369"/>
      <c r="AD121" s="370"/>
      <c r="AE121" s="371">
        <f t="shared" ref="AE121" si="69">ROUND(X121*(1+AI$18),2)</f>
        <v>336.36</v>
      </c>
      <c r="AF121" s="372"/>
      <c r="AG121" s="373"/>
      <c r="AH121" s="374">
        <f t="shared" ref="AH121" si="70">ROUND(AE121*U121,2)</f>
        <v>55499.4</v>
      </c>
      <c r="AI121" s="374"/>
      <c r="AJ121" s="374"/>
      <c r="AK121" s="374"/>
      <c r="AL121" s="374"/>
      <c r="AM121" s="375"/>
      <c r="AP121" s="85"/>
      <c r="AT121" s="47"/>
      <c r="AU121" s="52"/>
      <c r="AV121" s="52"/>
      <c r="AW121" s="350"/>
      <c r="AX121" s="350"/>
      <c r="AY121" s="350"/>
    </row>
    <row r="122" spans="1:51" s="133" customFormat="1" ht="24.95" customHeight="1" x14ac:dyDescent="0.2">
      <c r="A122" s="235">
        <v>12</v>
      </c>
      <c r="B122" s="376"/>
      <c r="C122" s="377"/>
      <c r="D122" s="378"/>
      <c r="E122" s="379"/>
      <c r="F122" s="380" t="s">
        <v>204</v>
      </c>
      <c r="G122" s="381"/>
      <c r="H122" s="381"/>
      <c r="I122" s="381"/>
      <c r="J122" s="381"/>
      <c r="K122" s="381"/>
      <c r="L122" s="381"/>
      <c r="M122" s="381"/>
      <c r="N122" s="381"/>
      <c r="O122" s="381"/>
      <c r="P122" s="381"/>
      <c r="Q122" s="381"/>
      <c r="R122" s="382"/>
      <c r="S122" s="593"/>
      <c r="T122" s="384"/>
      <c r="U122" s="385"/>
      <c r="V122" s="386"/>
      <c r="W122" s="387"/>
      <c r="X122" s="388"/>
      <c r="Y122" s="389"/>
      <c r="Z122" s="390"/>
      <c r="AA122" s="391"/>
      <c r="AB122" s="392"/>
      <c r="AC122" s="392"/>
      <c r="AD122" s="393"/>
      <c r="AE122" s="394"/>
      <c r="AF122" s="395"/>
      <c r="AG122" s="395"/>
      <c r="AH122" s="396">
        <f>AH123</f>
        <v>4135.59</v>
      </c>
      <c r="AI122" s="396"/>
      <c r="AJ122" s="396"/>
      <c r="AK122" s="396"/>
      <c r="AL122" s="396"/>
      <c r="AM122" s="397"/>
      <c r="AP122" s="85"/>
      <c r="AT122" s="47"/>
      <c r="AU122" s="52"/>
      <c r="AV122" s="52"/>
      <c r="AW122" s="323"/>
      <c r="AX122" s="323"/>
      <c r="AY122" s="323"/>
    </row>
    <row r="123" spans="1:51" s="133" customFormat="1" ht="24.95" customHeight="1" x14ac:dyDescent="0.2">
      <c r="A123" s="226" t="s">
        <v>273</v>
      </c>
      <c r="B123" s="354" t="s">
        <v>147</v>
      </c>
      <c r="C123" s="355"/>
      <c r="D123" s="356" t="s">
        <v>93</v>
      </c>
      <c r="E123" s="357"/>
      <c r="F123" s="358" t="s">
        <v>146</v>
      </c>
      <c r="G123" s="359"/>
      <c r="H123" s="359"/>
      <c r="I123" s="359"/>
      <c r="J123" s="359"/>
      <c r="K123" s="359"/>
      <c r="L123" s="359"/>
      <c r="M123" s="359"/>
      <c r="N123" s="359"/>
      <c r="O123" s="359"/>
      <c r="P123" s="359"/>
      <c r="Q123" s="359"/>
      <c r="R123" s="360"/>
      <c r="S123" s="361" t="s">
        <v>113</v>
      </c>
      <c r="T123" s="362"/>
      <c r="U123" s="363">
        <v>675.75</v>
      </c>
      <c r="V123" s="364"/>
      <c r="W123" s="365"/>
      <c r="X123" s="366">
        <v>4.82</v>
      </c>
      <c r="Y123" s="367"/>
      <c r="Z123" s="367"/>
      <c r="AA123" s="368">
        <f t="shared" ref="AA123" si="71">ROUND(X123*U123,2)</f>
        <v>3257.12</v>
      </c>
      <c r="AB123" s="369"/>
      <c r="AC123" s="369"/>
      <c r="AD123" s="370"/>
      <c r="AE123" s="371">
        <f>ROUND(X123*(1+AI$18),2)</f>
        <v>6.12</v>
      </c>
      <c r="AF123" s="372"/>
      <c r="AG123" s="373"/>
      <c r="AH123" s="374">
        <f>ROUND(AE123*U123,2)</f>
        <v>4135.59</v>
      </c>
      <c r="AI123" s="374"/>
      <c r="AJ123" s="374"/>
      <c r="AK123" s="374"/>
      <c r="AL123" s="374"/>
      <c r="AM123" s="375"/>
      <c r="AP123" s="85"/>
      <c r="AT123" s="47"/>
      <c r="AU123" s="52"/>
      <c r="AV123" s="52"/>
      <c r="AW123" s="322"/>
      <c r="AX123" s="322"/>
      <c r="AY123" s="322"/>
    </row>
    <row r="124" spans="1:51" ht="15.75" customHeight="1" x14ac:dyDescent="0.2">
      <c r="A124" s="226"/>
      <c r="B124" s="426"/>
      <c r="C124" s="425"/>
      <c r="D124" s="356"/>
      <c r="E124" s="357"/>
      <c r="F124" s="561"/>
      <c r="G124" s="562"/>
      <c r="H124" s="562"/>
      <c r="I124" s="562"/>
      <c r="J124" s="562"/>
      <c r="K124" s="562"/>
      <c r="L124" s="562"/>
      <c r="M124" s="562"/>
      <c r="N124" s="562"/>
      <c r="O124" s="562"/>
      <c r="P124" s="562"/>
      <c r="Q124" s="562"/>
      <c r="R124" s="563"/>
      <c r="S124" s="361"/>
      <c r="T124" s="362"/>
      <c r="U124" s="363"/>
      <c r="V124" s="364"/>
      <c r="W124" s="365"/>
      <c r="X124" s="433"/>
      <c r="Y124" s="418"/>
      <c r="Z124" s="555"/>
      <c r="AA124" s="573"/>
      <c r="AB124" s="574"/>
      <c r="AC124" s="574"/>
      <c r="AD124" s="575"/>
      <c r="AE124" s="422"/>
      <c r="AF124" s="423"/>
      <c r="AG124" s="423"/>
      <c r="AH124" s="576"/>
      <c r="AI124" s="577"/>
      <c r="AJ124" s="577"/>
      <c r="AK124" s="577"/>
      <c r="AL124" s="577"/>
      <c r="AM124" s="578"/>
      <c r="AP124" s="85"/>
      <c r="AU124" s="52"/>
      <c r="AV124" s="52"/>
      <c r="AW124" s="436"/>
      <c r="AX124" s="436"/>
      <c r="AY124" s="436"/>
    </row>
    <row r="125" spans="1:51" ht="15.75" customHeight="1" x14ac:dyDescent="0.2">
      <c r="A125" s="227"/>
      <c r="B125" s="427"/>
      <c r="C125" s="357"/>
      <c r="D125" s="427"/>
      <c r="E125" s="357"/>
      <c r="F125" s="570"/>
      <c r="G125" s="571"/>
      <c r="H125" s="571"/>
      <c r="I125" s="571"/>
      <c r="J125" s="571"/>
      <c r="K125" s="571"/>
      <c r="L125" s="571"/>
      <c r="M125" s="571"/>
      <c r="N125" s="571"/>
      <c r="O125" s="571"/>
      <c r="P125" s="571"/>
      <c r="Q125" s="571"/>
      <c r="R125" s="572"/>
      <c r="S125" s="361"/>
      <c r="T125" s="362"/>
      <c r="U125" s="564"/>
      <c r="V125" s="565"/>
      <c r="W125" s="566"/>
      <c r="X125" s="567"/>
      <c r="Y125" s="568"/>
      <c r="Z125" s="569"/>
      <c r="AA125" s="579"/>
      <c r="AB125" s="579"/>
      <c r="AC125" s="579"/>
      <c r="AD125" s="580"/>
      <c r="AE125" s="422"/>
      <c r="AF125" s="423"/>
      <c r="AG125" s="423"/>
      <c r="AH125" s="581"/>
      <c r="AI125" s="581"/>
      <c r="AJ125" s="581"/>
      <c r="AK125" s="581"/>
      <c r="AL125" s="581"/>
      <c r="AM125" s="582"/>
      <c r="AP125" s="85"/>
      <c r="AU125" s="52"/>
      <c r="AV125" s="52"/>
      <c r="AW125" s="437"/>
      <c r="AX125" s="437"/>
      <c r="AY125" s="437"/>
    </row>
    <row r="126" spans="1:51" ht="17.25" customHeight="1" x14ac:dyDescent="0.2">
      <c r="A126" s="252"/>
      <c r="B126" s="253"/>
      <c r="C126" s="253"/>
      <c r="D126" s="253"/>
      <c r="E126" s="253"/>
      <c r="F126" s="253"/>
      <c r="G126" s="253"/>
      <c r="H126" s="253"/>
      <c r="I126" s="253"/>
      <c r="J126" s="253"/>
      <c r="K126" s="253"/>
      <c r="L126" s="253"/>
      <c r="M126" s="253"/>
      <c r="N126" s="253"/>
      <c r="O126" s="253"/>
      <c r="P126" s="253"/>
      <c r="Q126" s="253"/>
      <c r="R126" s="253"/>
      <c r="S126" s="253"/>
      <c r="T126" s="253"/>
      <c r="U126" s="253"/>
      <c r="V126" s="253"/>
      <c r="W126" s="254" t="s">
        <v>50</v>
      </c>
      <c r="X126" s="559" t="s">
        <v>51</v>
      </c>
      <c r="Y126" s="560"/>
      <c r="Z126" s="560"/>
      <c r="AA126" s="560"/>
      <c r="AB126" s="560"/>
      <c r="AC126" s="560"/>
      <c r="AD126" s="583"/>
      <c r="AE126" s="584" t="s">
        <v>52</v>
      </c>
      <c r="AF126" s="560"/>
      <c r="AG126" s="560"/>
      <c r="AH126" s="585">
        <f>AH30+AH35+AH39+AH49+AH61+AH66+AH72+AH84+AH99+AH109+AH122+AH104</f>
        <v>720123.01702978997</v>
      </c>
      <c r="AI126" s="585"/>
      <c r="AJ126" s="585"/>
      <c r="AK126" s="585"/>
      <c r="AL126" s="585"/>
      <c r="AM126" s="586"/>
      <c r="AP126" s="85"/>
      <c r="AU126" s="52"/>
      <c r="AV126" s="52"/>
      <c r="AW126" s="52"/>
      <c r="AX126" s="52"/>
      <c r="AY126" s="52"/>
    </row>
    <row r="127" spans="1:51" ht="12" customHeight="1" x14ac:dyDescent="0.2">
      <c r="A127" s="228"/>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29"/>
      <c r="AP127" s="85"/>
    </row>
    <row r="128" spans="1:51" ht="15" customHeight="1" x14ac:dyDescent="0.2">
      <c r="A128" s="230"/>
      <c r="B128" s="203"/>
      <c r="C128" s="203"/>
      <c r="D128" s="203"/>
      <c r="E128" s="596" t="s">
        <v>53</v>
      </c>
      <c r="F128" s="596"/>
      <c r="G128" s="596"/>
      <c r="H128" s="596"/>
      <c r="I128" s="596"/>
      <c r="J128" s="596"/>
      <c r="K128" s="596"/>
      <c r="L128" s="596"/>
      <c r="M128" s="596"/>
      <c r="N128" s="596"/>
      <c r="O128" s="596"/>
      <c r="P128" s="596"/>
      <c r="Q128" s="596"/>
      <c r="R128" s="596"/>
      <c r="S128" s="596"/>
      <c r="T128" s="596"/>
      <c r="U128" s="596"/>
      <c r="V128" s="596"/>
      <c r="W128" s="596"/>
      <c r="X128" s="596"/>
      <c r="Y128" s="596"/>
      <c r="Z128" s="596"/>
      <c r="AA128" s="596"/>
      <c r="AB128" s="596"/>
      <c r="AC128" s="596"/>
      <c r="AD128" s="596"/>
      <c r="AE128" s="596"/>
      <c r="AF128" s="596"/>
      <c r="AG128" s="596"/>
      <c r="AH128" s="596"/>
      <c r="AI128" s="596"/>
      <c r="AJ128" s="596"/>
      <c r="AK128" s="596"/>
      <c r="AL128" s="596"/>
      <c r="AM128" s="217"/>
      <c r="AP128" s="85"/>
      <c r="AR128" s="92"/>
    </row>
    <row r="129" spans="1:46" ht="12" customHeight="1" x14ac:dyDescent="0.2">
      <c r="A129" s="230"/>
      <c r="B129" s="203"/>
      <c r="C129" s="203"/>
      <c r="D129" s="203"/>
      <c r="E129" s="596"/>
      <c r="F129" s="596"/>
      <c r="G129" s="596"/>
      <c r="H129" s="596"/>
      <c r="I129" s="596"/>
      <c r="J129" s="596"/>
      <c r="K129" s="596"/>
      <c r="L129" s="596"/>
      <c r="M129" s="596"/>
      <c r="N129" s="596"/>
      <c r="O129" s="596"/>
      <c r="P129" s="596"/>
      <c r="Q129" s="596"/>
      <c r="R129" s="596"/>
      <c r="S129" s="596"/>
      <c r="T129" s="596"/>
      <c r="U129" s="596"/>
      <c r="V129" s="596"/>
      <c r="W129" s="596"/>
      <c r="X129" s="596"/>
      <c r="Y129" s="596"/>
      <c r="Z129" s="596"/>
      <c r="AA129" s="596"/>
      <c r="AB129" s="596"/>
      <c r="AC129" s="596"/>
      <c r="AD129" s="596"/>
      <c r="AE129" s="596"/>
      <c r="AF129" s="596"/>
      <c r="AG129" s="596"/>
      <c r="AH129" s="596"/>
      <c r="AI129" s="596"/>
      <c r="AJ129" s="596"/>
      <c r="AK129" s="596"/>
      <c r="AL129" s="596"/>
      <c r="AM129" s="217"/>
      <c r="AP129" s="85"/>
      <c r="AR129" s="92"/>
    </row>
    <row r="130" spans="1:46" ht="12" customHeight="1" x14ac:dyDescent="0.2">
      <c r="A130" s="230"/>
      <c r="B130" s="203"/>
      <c r="C130" s="203"/>
      <c r="D130" s="203"/>
      <c r="E130" s="596"/>
      <c r="F130" s="596"/>
      <c r="G130" s="596"/>
      <c r="H130" s="596"/>
      <c r="I130" s="596"/>
      <c r="J130" s="596"/>
      <c r="K130" s="596"/>
      <c r="L130" s="596"/>
      <c r="M130" s="596"/>
      <c r="N130" s="596"/>
      <c r="O130" s="596"/>
      <c r="P130" s="596"/>
      <c r="Q130" s="596"/>
      <c r="R130" s="596"/>
      <c r="S130" s="596"/>
      <c r="T130" s="596"/>
      <c r="U130" s="596"/>
      <c r="V130" s="596"/>
      <c r="W130" s="596"/>
      <c r="X130" s="596"/>
      <c r="Y130" s="596"/>
      <c r="Z130" s="596"/>
      <c r="AA130" s="596"/>
      <c r="AB130" s="596"/>
      <c r="AC130" s="596"/>
      <c r="AD130" s="596"/>
      <c r="AE130" s="596"/>
      <c r="AF130" s="596"/>
      <c r="AG130" s="596"/>
      <c r="AH130" s="596"/>
      <c r="AI130" s="596"/>
      <c r="AJ130" s="596"/>
      <c r="AK130" s="596"/>
      <c r="AL130" s="596"/>
      <c r="AM130" s="217"/>
      <c r="AP130" s="85"/>
      <c r="AR130" s="92"/>
    </row>
    <row r="131" spans="1:46" s="52" customFormat="1" ht="12.75" x14ac:dyDescent="0.2">
      <c r="A131" s="230"/>
      <c r="B131" s="203"/>
      <c r="C131" s="203"/>
      <c r="D131" s="203"/>
      <c r="E131" s="596"/>
      <c r="F131" s="596"/>
      <c r="G131" s="596"/>
      <c r="H131" s="596"/>
      <c r="I131" s="596"/>
      <c r="J131" s="596"/>
      <c r="K131" s="596"/>
      <c r="L131" s="596"/>
      <c r="M131" s="596"/>
      <c r="N131" s="596"/>
      <c r="O131" s="596"/>
      <c r="P131" s="596"/>
      <c r="Q131" s="596"/>
      <c r="R131" s="596"/>
      <c r="S131" s="596"/>
      <c r="T131" s="596"/>
      <c r="U131" s="596"/>
      <c r="V131" s="596"/>
      <c r="W131" s="596"/>
      <c r="X131" s="596"/>
      <c r="Y131" s="596"/>
      <c r="Z131" s="596"/>
      <c r="AA131" s="596"/>
      <c r="AB131" s="596"/>
      <c r="AC131" s="596"/>
      <c r="AD131" s="596"/>
      <c r="AE131" s="596"/>
      <c r="AF131" s="596"/>
      <c r="AG131" s="596"/>
      <c r="AH131" s="596"/>
      <c r="AI131" s="596"/>
      <c r="AJ131" s="596"/>
      <c r="AK131" s="596"/>
      <c r="AL131" s="596"/>
      <c r="AM131" s="217"/>
      <c r="AP131" s="85"/>
      <c r="AT131" s="53"/>
    </row>
    <row r="132" spans="1:46" s="86" customFormat="1" ht="12" customHeight="1" x14ac:dyDescent="0.2">
      <c r="A132" s="230"/>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c r="AH132" s="203"/>
      <c r="AI132" s="203"/>
      <c r="AJ132" s="203"/>
      <c r="AK132" s="203"/>
      <c r="AL132" s="203"/>
      <c r="AM132" s="217"/>
      <c r="AT132" s="87"/>
    </row>
    <row r="133" spans="1:46" ht="12" customHeight="1" x14ac:dyDescent="0.2">
      <c r="A133" s="230"/>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c r="AH133" s="203"/>
      <c r="AI133" s="203"/>
      <c r="AJ133" s="203"/>
      <c r="AK133" s="203"/>
      <c r="AL133" s="203"/>
      <c r="AM133" s="217"/>
    </row>
    <row r="134" spans="1:46" ht="12" customHeight="1" x14ac:dyDescent="0.2">
      <c r="A134" s="230"/>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c r="AH134" s="203"/>
      <c r="AI134" s="203"/>
      <c r="AJ134" s="203"/>
      <c r="AK134" s="203"/>
      <c r="AL134" s="203"/>
      <c r="AM134" s="217"/>
      <c r="AP134" s="134"/>
    </row>
    <row r="135" spans="1:46" ht="12.75" x14ac:dyDescent="0.2">
      <c r="A135" s="230"/>
      <c r="B135" s="203"/>
      <c r="C135" s="203"/>
      <c r="D135" s="203"/>
      <c r="E135" s="203"/>
      <c r="F135" s="203"/>
      <c r="G135" s="203"/>
      <c r="H135" s="203"/>
      <c r="I135" s="203"/>
      <c r="J135" s="203"/>
      <c r="K135" s="203"/>
      <c r="L135" s="203"/>
      <c r="M135" s="203"/>
      <c r="N135" s="203"/>
      <c r="O135" s="203"/>
      <c r="P135" s="203"/>
      <c r="Q135" s="203"/>
      <c r="R135" s="203"/>
      <c r="S135" s="203"/>
      <c r="T135" s="203"/>
      <c r="U135" s="203"/>
      <c r="V135" s="203"/>
      <c r="W135" s="203"/>
      <c r="X135" s="45"/>
      <c r="Y135" s="45"/>
      <c r="Z135" s="45"/>
      <c r="AA135" s="45"/>
      <c r="AB135" s="45"/>
      <c r="AC135" s="45"/>
      <c r="AD135" s="45"/>
      <c r="AE135" s="203"/>
      <c r="AF135" s="203"/>
      <c r="AG135" s="203"/>
      <c r="AH135" s="203"/>
      <c r="AI135" s="203"/>
      <c r="AJ135" s="203"/>
      <c r="AK135" s="203"/>
      <c r="AL135" s="203"/>
      <c r="AM135" s="217"/>
      <c r="AP135" s="133"/>
    </row>
    <row r="136" spans="1:46" ht="6" customHeight="1" x14ac:dyDescent="0.2">
      <c r="A136" s="230"/>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c r="AH136" s="203"/>
      <c r="AI136" s="203"/>
      <c r="AJ136" s="203"/>
      <c r="AK136" s="203"/>
      <c r="AL136" s="203"/>
      <c r="AM136" s="217"/>
      <c r="AP136" s="134"/>
    </row>
    <row r="137" spans="1:46" ht="12" customHeight="1" x14ac:dyDescent="0.2">
      <c r="A137" s="230"/>
      <c r="B137" s="203"/>
      <c r="C137" s="203"/>
      <c r="D137" s="203"/>
      <c r="E137" s="205" t="s">
        <v>89</v>
      </c>
      <c r="F137" s="204"/>
      <c r="G137" s="204"/>
      <c r="H137" s="204"/>
      <c r="I137" s="204"/>
      <c r="J137" s="204"/>
      <c r="K137" s="204"/>
      <c r="L137" s="204"/>
      <c r="M137" s="204"/>
      <c r="N137" s="196"/>
      <c r="O137" s="204"/>
      <c r="P137" s="204"/>
      <c r="Q137" s="204"/>
      <c r="R137" s="204"/>
      <c r="S137" s="204"/>
      <c r="T137" s="204"/>
      <c r="U137" s="204"/>
      <c r="V137" s="203"/>
      <c r="W137" s="203"/>
      <c r="X137" s="203"/>
      <c r="Y137" s="203"/>
      <c r="Z137" s="203"/>
      <c r="AA137" s="203"/>
      <c r="AB137" s="203"/>
      <c r="AC137" s="203"/>
      <c r="AD137" s="203"/>
      <c r="AE137" s="203"/>
      <c r="AF137" s="203"/>
      <c r="AG137" s="203"/>
      <c r="AH137" s="203"/>
      <c r="AI137" s="203"/>
      <c r="AJ137" s="203"/>
      <c r="AK137" s="203"/>
      <c r="AL137" s="203"/>
      <c r="AM137" s="217"/>
      <c r="AP137" s="133"/>
    </row>
    <row r="138" spans="1:46" ht="6" customHeight="1" x14ac:dyDescent="0.2">
      <c r="A138" s="230"/>
      <c r="B138" s="203"/>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c r="AH138" s="203"/>
      <c r="AI138" s="203"/>
      <c r="AJ138" s="203"/>
      <c r="AK138" s="203"/>
      <c r="AL138" s="203"/>
      <c r="AM138" s="217"/>
      <c r="AP138" s="134"/>
    </row>
    <row r="139" spans="1:46" ht="12" customHeight="1" thickBot="1" x14ac:dyDescent="0.25">
      <c r="A139" s="231"/>
      <c r="B139" s="232"/>
      <c r="C139" s="232"/>
      <c r="D139" s="232"/>
      <c r="E139" s="233" t="s">
        <v>90</v>
      </c>
      <c r="F139" s="232"/>
      <c r="G139" s="232"/>
      <c r="H139" s="232"/>
      <c r="I139" s="232"/>
      <c r="J139" s="232"/>
      <c r="K139" s="232"/>
      <c r="L139" s="232"/>
      <c r="M139" s="232"/>
      <c r="N139" s="232"/>
      <c r="O139" s="232"/>
      <c r="P139" s="232"/>
      <c r="Q139" s="232"/>
      <c r="R139" s="232"/>
      <c r="S139" s="232"/>
      <c r="T139" s="232"/>
      <c r="U139" s="232"/>
      <c r="V139" s="232"/>
      <c r="W139" s="232"/>
      <c r="X139" s="232"/>
      <c r="Y139" s="232"/>
      <c r="Z139" s="232"/>
      <c r="AA139" s="232"/>
      <c r="AB139" s="232"/>
      <c r="AC139" s="232"/>
      <c r="AD139" s="232"/>
      <c r="AE139" s="232"/>
      <c r="AF139" s="232"/>
      <c r="AG139" s="232"/>
      <c r="AH139" s="232"/>
      <c r="AI139" s="232"/>
      <c r="AJ139" s="232"/>
      <c r="AK139" s="232"/>
      <c r="AL139" s="232"/>
      <c r="AM139" s="234"/>
      <c r="AP139" s="133"/>
    </row>
    <row r="140" spans="1:46" ht="6" customHeigh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P140" s="134"/>
    </row>
    <row r="141" spans="1:46" ht="12" customHeigh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row>
    <row r="142" spans="1:46" ht="12" customHeigh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row>
    <row r="143" spans="1:46" ht="12" customHeigh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row>
    <row r="144" spans="1:46" ht="12" customHeigh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row>
    <row r="145" spans="1:39" ht="12" customHeigh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row>
    <row r="146" spans="1:39" ht="12" customHeigh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row>
    <row r="147" spans="1:39" ht="12" customHeigh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row>
    <row r="148" spans="1:39" ht="12" customHeigh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row>
    <row r="149" spans="1:39" ht="12" customHeigh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row>
    <row r="150" spans="1:39" ht="12" customHeigh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row>
    <row r="151" spans="1:39" ht="12" customHeigh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row>
    <row r="152" spans="1:39" ht="12" customHeigh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row>
    <row r="153" spans="1:39" ht="12" customHeigh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row>
    <row r="154" spans="1:39" ht="12" customHeigh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row>
    <row r="155" spans="1:39" ht="12" customHeigh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row>
    <row r="156" spans="1:39" ht="12" customHeigh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row>
    <row r="157" spans="1:39" ht="12" customHeigh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row>
    <row r="158" spans="1:39" ht="12" customHeigh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row>
    <row r="159" spans="1:39" ht="12" customHeigh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row>
    <row r="160" spans="1:39" ht="12" customHeigh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row>
    <row r="161" spans="1:39" ht="12" customHeigh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row>
    <row r="162" spans="1:39" ht="12" customHeigh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row>
    <row r="163" spans="1:39" ht="12" customHeigh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row>
    <row r="164" spans="1:39" ht="12" customHeigh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row>
    <row r="165" spans="1:39" ht="12" customHeigh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row>
    <row r="166" spans="1:39" ht="12" customHeigh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row>
    <row r="167" spans="1:39" ht="12" customHeigh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row>
    <row r="168" spans="1:39" ht="12" customHeigh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row>
    <row r="169" spans="1:39" ht="12" customHeigh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row>
    <row r="170" spans="1:39" ht="12" customHeigh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row>
    <row r="171" spans="1:39" ht="12" customHeigh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row>
    <row r="172" spans="1:39" ht="12" customHeigh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row>
    <row r="173" spans="1:39" ht="12" customHeigh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c r="AG173" s="88"/>
      <c r="AH173" s="88"/>
      <c r="AI173" s="88"/>
      <c r="AJ173" s="88"/>
      <c r="AK173" s="88"/>
      <c r="AL173" s="88"/>
      <c r="AM173" s="88"/>
    </row>
    <row r="174" spans="1:39" ht="12" customHeight="1" x14ac:dyDescent="0.2">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c r="AG174" s="88"/>
      <c r="AH174" s="88"/>
      <c r="AI174" s="88"/>
      <c r="AJ174" s="88"/>
      <c r="AK174" s="88"/>
      <c r="AL174" s="88"/>
      <c r="AM174" s="88"/>
    </row>
    <row r="175" spans="1:39" ht="12" customHeight="1" x14ac:dyDescent="0.2">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c r="AG175" s="88"/>
      <c r="AH175" s="88"/>
      <c r="AI175" s="88"/>
      <c r="AJ175" s="88"/>
      <c r="AK175" s="88"/>
      <c r="AL175" s="88"/>
      <c r="AM175" s="88"/>
    </row>
    <row r="176" spans="1:39" ht="12" customHeight="1" x14ac:dyDescent="0.2">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c r="AG176" s="88"/>
      <c r="AH176" s="88"/>
      <c r="AI176" s="88"/>
      <c r="AJ176" s="88"/>
      <c r="AK176" s="88"/>
      <c r="AL176" s="88"/>
      <c r="AM176" s="88"/>
    </row>
    <row r="177" spans="1:39" ht="12" customHeight="1" x14ac:dyDescent="0.2">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c r="AG177" s="88"/>
      <c r="AH177" s="88"/>
      <c r="AI177" s="88"/>
      <c r="AJ177" s="88"/>
      <c r="AK177" s="88"/>
      <c r="AL177" s="88"/>
      <c r="AM177" s="88"/>
    </row>
    <row r="178" spans="1:39" ht="12" customHeight="1" x14ac:dyDescent="0.2">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c r="AG178" s="88"/>
      <c r="AH178" s="88"/>
      <c r="AI178" s="88"/>
      <c r="AJ178" s="88"/>
      <c r="AK178" s="88"/>
      <c r="AL178" s="88"/>
      <c r="AM178" s="88"/>
    </row>
    <row r="179" spans="1:39" ht="12" customHeight="1" x14ac:dyDescent="0.2">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c r="AG179" s="88"/>
      <c r="AH179" s="88"/>
      <c r="AI179" s="88"/>
      <c r="AJ179" s="88"/>
      <c r="AK179" s="88"/>
      <c r="AL179" s="88"/>
      <c r="AM179" s="88"/>
    </row>
    <row r="180" spans="1:39" ht="12" customHeight="1" x14ac:dyDescent="0.2">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88"/>
      <c r="AL180" s="88"/>
      <c r="AM180" s="88"/>
    </row>
    <row r="181" spans="1:39" ht="12" customHeight="1" x14ac:dyDescent="0.2">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c r="AG181" s="88"/>
      <c r="AH181" s="88"/>
      <c r="AI181" s="88"/>
      <c r="AJ181" s="88"/>
      <c r="AK181" s="88"/>
      <c r="AL181" s="88"/>
      <c r="AM181" s="88"/>
    </row>
  </sheetData>
  <mergeCells count="929">
    <mergeCell ref="B120:C120"/>
    <mergeCell ref="D120:E120"/>
    <mergeCell ref="F120:R120"/>
    <mergeCell ref="S120:T120"/>
    <mergeCell ref="U120:W120"/>
    <mergeCell ref="X120:Z120"/>
    <mergeCell ref="AA120:AD120"/>
    <mergeCell ref="AE120:AG120"/>
    <mergeCell ref="AH120:AM120"/>
    <mergeCell ref="AE83:AG83"/>
    <mergeCell ref="AH83:AM83"/>
    <mergeCell ref="B119:C119"/>
    <mergeCell ref="D119:E119"/>
    <mergeCell ref="F119:R119"/>
    <mergeCell ref="S119:T119"/>
    <mergeCell ref="U119:W119"/>
    <mergeCell ref="X119:Z119"/>
    <mergeCell ref="AA119:AD119"/>
    <mergeCell ref="AE119:AG119"/>
    <mergeCell ref="AH119:AM119"/>
    <mergeCell ref="B80:C80"/>
    <mergeCell ref="D80:E80"/>
    <mergeCell ref="F80:R80"/>
    <mergeCell ref="S80:T80"/>
    <mergeCell ref="U80:W80"/>
    <mergeCell ref="X80:Z80"/>
    <mergeCell ref="AA80:AD80"/>
    <mergeCell ref="AE80:AG80"/>
    <mergeCell ref="AH80:AM80"/>
    <mergeCell ref="B118:C118"/>
    <mergeCell ref="D118:E118"/>
    <mergeCell ref="F118:R118"/>
    <mergeCell ref="S118:T118"/>
    <mergeCell ref="U118:W118"/>
    <mergeCell ref="X118:Z118"/>
    <mergeCell ref="AA118:AD118"/>
    <mergeCell ref="AE118:AG118"/>
    <mergeCell ref="AH118:AM118"/>
    <mergeCell ref="B96:C96"/>
    <mergeCell ref="D96:E96"/>
    <mergeCell ref="F96:R96"/>
    <mergeCell ref="S96:T96"/>
    <mergeCell ref="U96:W96"/>
    <mergeCell ref="X96:Z96"/>
    <mergeCell ref="AA96:AD96"/>
    <mergeCell ref="AE96:AG96"/>
    <mergeCell ref="AH96:AM96"/>
    <mergeCell ref="B53:C53"/>
    <mergeCell ref="D53:E53"/>
    <mergeCell ref="F53:R53"/>
    <mergeCell ref="S53:T53"/>
    <mergeCell ref="U53:W53"/>
    <mergeCell ref="X53:Z53"/>
    <mergeCell ref="AA53:AD53"/>
    <mergeCell ref="AE53:AG53"/>
    <mergeCell ref="AH53:AM53"/>
    <mergeCell ref="B52:C52"/>
    <mergeCell ref="D52:E52"/>
    <mergeCell ref="F52:R52"/>
    <mergeCell ref="S52:T52"/>
    <mergeCell ref="U52:W52"/>
    <mergeCell ref="X52:Z52"/>
    <mergeCell ref="AA52:AD52"/>
    <mergeCell ref="AE52:AG52"/>
    <mergeCell ref="AH52:AM52"/>
    <mergeCell ref="B51:C51"/>
    <mergeCell ref="D51:E51"/>
    <mergeCell ref="F51:R51"/>
    <mergeCell ref="S51:T51"/>
    <mergeCell ref="U51:W51"/>
    <mergeCell ref="X51:Z51"/>
    <mergeCell ref="AA51:AD51"/>
    <mergeCell ref="AE51:AG51"/>
    <mergeCell ref="AH51:AM51"/>
    <mergeCell ref="B117:C117"/>
    <mergeCell ref="D117:E117"/>
    <mergeCell ref="F117:R117"/>
    <mergeCell ref="S117:T117"/>
    <mergeCell ref="U117:W117"/>
    <mergeCell ref="X117:Z117"/>
    <mergeCell ref="AA117:AD117"/>
    <mergeCell ref="AE117:AG117"/>
    <mergeCell ref="AH117:AM117"/>
    <mergeCell ref="B105:C105"/>
    <mergeCell ref="D105:E105"/>
    <mergeCell ref="F105:R105"/>
    <mergeCell ref="S105:T105"/>
    <mergeCell ref="U105:W105"/>
    <mergeCell ref="X105:Z105"/>
    <mergeCell ref="AA105:AD105"/>
    <mergeCell ref="AE105:AG105"/>
    <mergeCell ref="AH105:AM105"/>
    <mergeCell ref="B100:C100"/>
    <mergeCell ref="D100:E100"/>
    <mergeCell ref="F100:R100"/>
    <mergeCell ref="S100:T100"/>
    <mergeCell ref="U100:W100"/>
    <mergeCell ref="X100:Z100"/>
    <mergeCell ref="AA100:AD100"/>
    <mergeCell ref="AE100:AG100"/>
    <mergeCell ref="AH100:AM100"/>
    <mergeCell ref="B65:C65"/>
    <mergeCell ref="D65:E65"/>
    <mergeCell ref="F65:R65"/>
    <mergeCell ref="S65:T65"/>
    <mergeCell ref="U65:W65"/>
    <mergeCell ref="X65:Z65"/>
    <mergeCell ref="AA65:AD65"/>
    <mergeCell ref="AE65:AG65"/>
    <mergeCell ref="AH65:AM65"/>
    <mergeCell ref="B64:C64"/>
    <mergeCell ref="D64:E64"/>
    <mergeCell ref="F64:R64"/>
    <mergeCell ref="S64:T64"/>
    <mergeCell ref="U64:W64"/>
    <mergeCell ref="X64:Z64"/>
    <mergeCell ref="AA64:AD64"/>
    <mergeCell ref="AE64:AG64"/>
    <mergeCell ref="AH64:AM64"/>
    <mergeCell ref="B63:C63"/>
    <mergeCell ref="D63:E63"/>
    <mergeCell ref="F63:R63"/>
    <mergeCell ref="S63:T63"/>
    <mergeCell ref="U63:W63"/>
    <mergeCell ref="X63:Z63"/>
    <mergeCell ref="AA63:AD63"/>
    <mergeCell ref="AE63:AG63"/>
    <mergeCell ref="AH63:AM63"/>
    <mergeCell ref="B62:C62"/>
    <mergeCell ref="D62:E62"/>
    <mergeCell ref="F62:R62"/>
    <mergeCell ref="S62:T62"/>
    <mergeCell ref="U62:W62"/>
    <mergeCell ref="X62:Z62"/>
    <mergeCell ref="AA62:AD62"/>
    <mergeCell ref="AE62:AG62"/>
    <mergeCell ref="AH62:AM62"/>
    <mergeCell ref="B61:C61"/>
    <mergeCell ref="D61:E61"/>
    <mergeCell ref="F61:R61"/>
    <mergeCell ref="S61:T61"/>
    <mergeCell ref="U61:W61"/>
    <mergeCell ref="X61:Z61"/>
    <mergeCell ref="AA61:AD61"/>
    <mergeCell ref="AE61:AG61"/>
    <mergeCell ref="AH61:AM61"/>
    <mergeCell ref="B95:C95"/>
    <mergeCell ref="D95:E95"/>
    <mergeCell ref="F95:R95"/>
    <mergeCell ref="S95:T95"/>
    <mergeCell ref="U95:W95"/>
    <mergeCell ref="X95:Z95"/>
    <mergeCell ref="AA95:AD95"/>
    <mergeCell ref="AE95:AG95"/>
    <mergeCell ref="AH95:AM95"/>
    <mergeCell ref="B94:C94"/>
    <mergeCell ref="D94:E94"/>
    <mergeCell ref="F94:R94"/>
    <mergeCell ref="S94:T94"/>
    <mergeCell ref="U94:W94"/>
    <mergeCell ref="X94:Z94"/>
    <mergeCell ref="AA94:AD94"/>
    <mergeCell ref="AE94:AG94"/>
    <mergeCell ref="AH94:AM94"/>
    <mergeCell ref="B93:C93"/>
    <mergeCell ref="D93:E93"/>
    <mergeCell ref="F93:R93"/>
    <mergeCell ref="S93:T93"/>
    <mergeCell ref="U93:W93"/>
    <mergeCell ref="X93:Z93"/>
    <mergeCell ref="AA93:AD93"/>
    <mergeCell ref="AE93:AG93"/>
    <mergeCell ref="AH93:AM93"/>
    <mergeCell ref="B103:C103"/>
    <mergeCell ref="D103:E103"/>
    <mergeCell ref="F103:R103"/>
    <mergeCell ref="S103:T103"/>
    <mergeCell ref="U103:W103"/>
    <mergeCell ref="X103:Z103"/>
    <mergeCell ref="AA103:AD103"/>
    <mergeCell ref="AE103:AG103"/>
    <mergeCell ref="AH103:AM103"/>
    <mergeCell ref="B104:C104"/>
    <mergeCell ref="D104:E104"/>
    <mergeCell ref="F104:R104"/>
    <mergeCell ref="S104:T104"/>
    <mergeCell ref="U104:W104"/>
    <mergeCell ref="X104:Z104"/>
    <mergeCell ref="AA104:AD104"/>
    <mergeCell ref="AE104:AG104"/>
    <mergeCell ref="AH104:AM104"/>
    <mergeCell ref="AH70:AM70"/>
    <mergeCell ref="AE70:AG70"/>
    <mergeCell ref="AA70:AD70"/>
    <mergeCell ref="X70:Z70"/>
    <mergeCell ref="U70:W70"/>
    <mergeCell ref="S70:T70"/>
    <mergeCell ref="F70:R70"/>
    <mergeCell ref="D70:E70"/>
    <mergeCell ref="B70:C70"/>
    <mergeCell ref="B60:C60"/>
    <mergeCell ref="D60:E60"/>
    <mergeCell ref="F60:R60"/>
    <mergeCell ref="S60:T60"/>
    <mergeCell ref="U60:W60"/>
    <mergeCell ref="X60:Z60"/>
    <mergeCell ref="AA60:AD60"/>
    <mergeCell ref="AE60:AG60"/>
    <mergeCell ref="AH60:AM60"/>
    <mergeCell ref="B59:C59"/>
    <mergeCell ref="D59:E59"/>
    <mergeCell ref="F59:R59"/>
    <mergeCell ref="S59:T59"/>
    <mergeCell ref="U59:W59"/>
    <mergeCell ref="X59:Z59"/>
    <mergeCell ref="AA59:AD59"/>
    <mergeCell ref="AE59:AG59"/>
    <mergeCell ref="AH59:AM59"/>
    <mergeCell ref="B58:C58"/>
    <mergeCell ref="D58:E58"/>
    <mergeCell ref="F58:R58"/>
    <mergeCell ref="S58:T58"/>
    <mergeCell ref="U58:W58"/>
    <mergeCell ref="X58:Z58"/>
    <mergeCell ref="AA58:AD58"/>
    <mergeCell ref="AE58:AG58"/>
    <mergeCell ref="AH58:AM58"/>
    <mergeCell ref="B57:C57"/>
    <mergeCell ref="D57:E57"/>
    <mergeCell ref="F57:R57"/>
    <mergeCell ref="S57:T57"/>
    <mergeCell ref="U57:W57"/>
    <mergeCell ref="X57:Z57"/>
    <mergeCell ref="AA57:AD57"/>
    <mergeCell ref="AE57:AG57"/>
    <mergeCell ref="AH57:AM57"/>
    <mergeCell ref="B56:C56"/>
    <mergeCell ref="D56:E56"/>
    <mergeCell ref="F56:R56"/>
    <mergeCell ref="S56:T56"/>
    <mergeCell ref="U56:W56"/>
    <mergeCell ref="X56:Z56"/>
    <mergeCell ref="AA56:AD56"/>
    <mergeCell ref="AE56:AG56"/>
    <mergeCell ref="AH56:AM56"/>
    <mergeCell ref="AH48:AM48"/>
    <mergeCell ref="F46:R46"/>
    <mergeCell ref="S46:T46"/>
    <mergeCell ref="U46:W46"/>
    <mergeCell ref="X46:Z46"/>
    <mergeCell ref="AA46:AD46"/>
    <mergeCell ref="AE46:AG46"/>
    <mergeCell ref="AH46:AM46"/>
    <mergeCell ref="AH45:AM45"/>
    <mergeCell ref="E128:AL131"/>
    <mergeCell ref="B40:C40"/>
    <mergeCell ref="D40:E40"/>
    <mergeCell ref="F40:R40"/>
    <mergeCell ref="S40:T40"/>
    <mergeCell ref="U40:W40"/>
    <mergeCell ref="X40:Z40"/>
    <mergeCell ref="AA40:AD40"/>
    <mergeCell ref="AE40:AG40"/>
    <mergeCell ref="AH40:AM40"/>
    <mergeCell ref="B42:C42"/>
    <mergeCell ref="D42:E42"/>
    <mergeCell ref="F42:R42"/>
    <mergeCell ref="S42:T42"/>
    <mergeCell ref="U42:W42"/>
    <mergeCell ref="X42:Z42"/>
    <mergeCell ref="AA42:AD42"/>
    <mergeCell ref="AE42:AG42"/>
    <mergeCell ref="AH42:AM42"/>
    <mergeCell ref="B43:C43"/>
    <mergeCell ref="D43:E43"/>
    <mergeCell ref="F43:R43"/>
    <mergeCell ref="S43:T43"/>
    <mergeCell ref="U43:W43"/>
    <mergeCell ref="B50:C50"/>
    <mergeCell ref="D50:E50"/>
    <mergeCell ref="F50:R50"/>
    <mergeCell ref="S50:T50"/>
    <mergeCell ref="U50:W50"/>
    <mergeCell ref="X50:Z50"/>
    <mergeCell ref="AA50:AD50"/>
    <mergeCell ref="AE50:AG50"/>
    <mergeCell ref="AH50:AM50"/>
    <mergeCell ref="B38:C38"/>
    <mergeCell ref="D38:E38"/>
    <mergeCell ref="F38:R38"/>
    <mergeCell ref="S38:T38"/>
    <mergeCell ref="U38:W38"/>
    <mergeCell ref="X38:Z38"/>
    <mergeCell ref="AA38:AD38"/>
    <mergeCell ref="AE38:AG38"/>
    <mergeCell ref="AH38:AM38"/>
    <mergeCell ref="B122:C122"/>
    <mergeCell ref="D122:E122"/>
    <mergeCell ref="F122:R122"/>
    <mergeCell ref="S122:T122"/>
    <mergeCell ref="U122:W122"/>
    <mergeCell ref="X122:Z122"/>
    <mergeCell ref="AA122:AD122"/>
    <mergeCell ref="AE122:AG122"/>
    <mergeCell ref="AH122:AM122"/>
    <mergeCell ref="B88:C88"/>
    <mergeCell ref="D88:E88"/>
    <mergeCell ref="F88:R88"/>
    <mergeCell ref="S88:T88"/>
    <mergeCell ref="U88:W88"/>
    <mergeCell ref="X88:Z88"/>
    <mergeCell ref="AA88:AD88"/>
    <mergeCell ref="AE88:AG88"/>
    <mergeCell ref="AH88:AM88"/>
    <mergeCell ref="B115:C115"/>
    <mergeCell ref="D115:E115"/>
    <mergeCell ref="F115:R115"/>
    <mergeCell ref="S115:T115"/>
    <mergeCell ref="U115:W115"/>
    <mergeCell ref="X115:Z115"/>
    <mergeCell ref="AA115:AD115"/>
    <mergeCell ref="AE115:AG115"/>
    <mergeCell ref="AH115:AM115"/>
    <mergeCell ref="B55:C55"/>
    <mergeCell ref="D55:E55"/>
    <mergeCell ref="F55:R55"/>
    <mergeCell ref="S55:T55"/>
    <mergeCell ref="U55:W55"/>
    <mergeCell ref="X55:Z55"/>
    <mergeCell ref="AA55:AD55"/>
    <mergeCell ref="AE55:AG55"/>
    <mergeCell ref="AH55:AM55"/>
    <mergeCell ref="B114:C114"/>
    <mergeCell ref="D114:E114"/>
    <mergeCell ref="F114:R114"/>
    <mergeCell ref="S114:T114"/>
    <mergeCell ref="U114:W114"/>
    <mergeCell ref="X114:Z114"/>
    <mergeCell ref="AA114:AD114"/>
    <mergeCell ref="AE114:AG114"/>
    <mergeCell ref="AH114:AM114"/>
    <mergeCell ref="B113:C113"/>
    <mergeCell ref="D113:E113"/>
    <mergeCell ref="F113:R113"/>
    <mergeCell ref="S113:T113"/>
    <mergeCell ref="U113:W113"/>
    <mergeCell ref="X113:Z113"/>
    <mergeCell ref="AA113:AD113"/>
    <mergeCell ref="AE113:AG113"/>
    <mergeCell ref="AH113:AM113"/>
    <mergeCell ref="B112:C112"/>
    <mergeCell ref="D112:E112"/>
    <mergeCell ref="F112:R112"/>
    <mergeCell ref="S112:T112"/>
    <mergeCell ref="U112:W112"/>
    <mergeCell ref="X112:Z112"/>
    <mergeCell ref="AA112:AD112"/>
    <mergeCell ref="AE112:AG112"/>
    <mergeCell ref="AH112:AM112"/>
    <mergeCell ref="B54:C54"/>
    <mergeCell ref="D54:E54"/>
    <mergeCell ref="F54:R54"/>
    <mergeCell ref="S54:T54"/>
    <mergeCell ref="U54:W54"/>
    <mergeCell ref="X54:Z54"/>
    <mergeCell ref="AA54:AD54"/>
    <mergeCell ref="AE54:AG54"/>
    <mergeCell ref="AH54:AM54"/>
    <mergeCell ref="B110:C110"/>
    <mergeCell ref="D110:E110"/>
    <mergeCell ref="F110:R110"/>
    <mergeCell ref="S110:T110"/>
    <mergeCell ref="U110:W110"/>
    <mergeCell ref="X110:Z110"/>
    <mergeCell ref="AA110:AD110"/>
    <mergeCell ref="AE110:AG110"/>
    <mergeCell ref="AH110:AM110"/>
    <mergeCell ref="B102:C102"/>
    <mergeCell ref="D102:E102"/>
    <mergeCell ref="F102:R102"/>
    <mergeCell ref="S102:T102"/>
    <mergeCell ref="U102:W102"/>
    <mergeCell ref="X102:Z102"/>
    <mergeCell ref="AA102:AD102"/>
    <mergeCell ref="AE102:AG102"/>
    <mergeCell ref="AH102:AM102"/>
    <mergeCell ref="B101:C101"/>
    <mergeCell ref="D101:E101"/>
    <mergeCell ref="F101:R101"/>
    <mergeCell ref="S101:T101"/>
    <mergeCell ref="U101:W101"/>
    <mergeCell ref="X101:Z101"/>
    <mergeCell ref="AA101:AD101"/>
    <mergeCell ref="AE101:AG101"/>
    <mergeCell ref="AH101:AM101"/>
    <mergeCell ref="B67:C67"/>
    <mergeCell ref="D67:E67"/>
    <mergeCell ref="F67:R67"/>
    <mergeCell ref="S67:T67"/>
    <mergeCell ref="U67:W67"/>
    <mergeCell ref="X67:Z67"/>
    <mergeCell ref="AA67:AD67"/>
    <mergeCell ref="AE67:AG67"/>
    <mergeCell ref="AH67:AM67"/>
    <mergeCell ref="B37:C37"/>
    <mergeCell ref="D37:E37"/>
    <mergeCell ref="F37:R37"/>
    <mergeCell ref="S37:T37"/>
    <mergeCell ref="U37:W37"/>
    <mergeCell ref="X37:Z37"/>
    <mergeCell ref="AA37:AD37"/>
    <mergeCell ref="AE37:AG37"/>
    <mergeCell ref="AH37:AM37"/>
    <mergeCell ref="B106:C106"/>
    <mergeCell ref="D106:E106"/>
    <mergeCell ref="F106:R106"/>
    <mergeCell ref="S106:T106"/>
    <mergeCell ref="U106:W106"/>
    <mergeCell ref="X106:Z106"/>
    <mergeCell ref="AA106:AD106"/>
    <mergeCell ref="AE106:AG106"/>
    <mergeCell ref="AH106:AM106"/>
    <mergeCell ref="B99:C99"/>
    <mergeCell ref="D99:E99"/>
    <mergeCell ref="F99:R99"/>
    <mergeCell ref="S99:T99"/>
    <mergeCell ref="U99:W99"/>
    <mergeCell ref="X99:Z99"/>
    <mergeCell ref="AA99:AD99"/>
    <mergeCell ref="AE99:AG99"/>
    <mergeCell ref="AH99:AM99"/>
    <mergeCell ref="B73:C73"/>
    <mergeCell ref="D73:E73"/>
    <mergeCell ref="F73:R73"/>
    <mergeCell ref="S73:T73"/>
    <mergeCell ref="U73:W73"/>
    <mergeCell ref="X73:Z73"/>
    <mergeCell ref="AA73:AD73"/>
    <mergeCell ref="AE73:AG73"/>
    <mergeCell ref="AH73:AM73"/>
    <mergeCell ref="B92:C92"/>
    <mergeCell ref="D92:E92"/>
    <mergeCell ref="F92:R92"/>
    <mergeCell ref="S92:T92"/>
    <mergeCell ref="U92:W92"/>
    <mergeCell ref="X92:Z92"/>
    <mergeCell ref="AA92:AD92"/>
    <mergeCell ref="AE92:AG92"/>
    <mergeCell ref="AH92:AM92"/>
    <mergeCell ref="B91:C91"/>
    <mergeCell ref="D91:E91"/>
    <mergeCell ref="F91:R91"/>
    <mergeCell ref="S91:T91"/>
    <mergeCell ref="U91:W91"/>
    <mergeCell ref="X91:Z91"/>
    <mergeCell ref="AA91:AD91"/>
    <mergeCell ref="AE91:AG91"/>
    <mergeCell ref="AH91:AM91"/>
    <mergeCell ref="B90:C90"/>
    <mergeCell ref="D90:E90"/>
    <mergeCell ref="F90:R90"/>
    <mergeCell ref="S90:T90"/>
    <mergeCell ref="U90:W90"/>
    <mergeCell ref="X90:Z90"/>
    <mergeCell ref="AA90:AD90"/>
    <mergeCell ref="AE90:AG90"/>
    <mergeCell ref="AH90:AM90"/>
    <mergeCell ref="B89:C89"/>
    <mergeCell ref="D89:E89"/>
    <mergeCell ref="F89:R89"/>
    <mergeCell ref="S89:T89"/>
    <mergeCell ref="U89:W89"/>
    <mergeCell ref="X89:Z89"/>
    <mergeCell ref="AA89:AD89"/>
    <mergeCell ref="AE89:AG89"/>
    <mergeCell ref="AH89:AM89"/>
    <mergeCell ref="U86:W86"/>
    <mergeCell ref="X86:Z86"/>
    <mergeCell ref="AA86:AD86"/>
    <mergeCell ref="AE86:AG86"/>
    <mergeCell ref="AH86:AM86"/>
    <mergeCell ref="B87:C87"/>
    <mergeCell ref="D87:E87"/>
    <mergeCell ref="F87:R87"/>
    <mergeCell ref="S87:T87"/>
    <mergeCell ref="U87:W87"/>
    <mergeCell ref="X87:Z87"/>
    <mergeCell ref="AA87:AD87"/>
    <mergeCell ref="AE87:AG87"/>
    <mergeCell ref="AH87:AM87"/>
    <mergeCell ref="X82:Z82"/>
    <mergeCell ref="AA82:AD82"/>
    <mergeCell ref="AE82:AG82"/>
    <mergeCell ref="AH82:AM82"/>
    <mergeCell ref="B85:C85"/>
    <mergeCell ref="D85:E85"/>
    <mergeCell ref="F85:R85"/>
    <mergeCell ref="S85:T85"/>
    <mergeCell ref="U85:W85"/>
    <mergeCell ref="X85:Z85"/>
    <mergeCell ref="AA85:AD85"/>
    <mergeCell ref="AE85:AG85"/>
    <mergeCell ref="AH85:AM85"/>
    <mergeCell ref="X84:Z84"/>
    <mergeCell ref="AA84:AD84"/>
    <mergeCell ref="AE84:AG84"/>
    <mergeCell ref="AH84:AM84"/>
    <mergeCell ref="B83:C83"/>
    <mergeCell ref="D83:E83"/>
    <mergeCell ref="F83:R83"/>
    <mergeCell ref="S83:T83"/>
    <mergeCell ref="U83:W83"/>
    <mergeCell ref="X83:Z83"/>
    <mergeCell ref="AA83:AD83"/>
    <mergeCell ref="X108:Z108"/>
    <mergeCell ref="AA108:AD108"/>
    <mergeCell ref="AE108:AG108"/>
    <mergeCell ref="AH108:AM108"/>
    <mergeCell ref="B79:C79"/>
    <mergeCell ref="D79:E79"/>
    <mergeCell ref="F79:R79"/>
    <mergeCell ref="S79:T79"/>
    <mergeCell ref="U79:W79"/>
    <mergeCell ref="X79:Z79"/>
    <mergeCell ref="AA79:AD79"/>
    <mergeCell ref="AE79:AG79"/>
    <mergeCell ref="AH79:AM79"/>
    <mergeCell ref="B81:C81"/>
    <mergeCell ref="D81:E81"/>
    <mergeCell ref="F81:R81"/>
    <mergeCell ref="S81:T81"/>
    <mergeCell ref="U81:W81"/>
    <mergeCell ref="X81:Z81"/>
    <mergeCell ref="AA81:AD81"/>
    <mergeCell ref="AE81:AG81"/>
    <mergeCell ref="AH81:AM81"/>
    <mergeCell ref="B82:C82"/>
    <mergeCell ref="D82:E82"/>
    <mergeCell ref="AA76:AD76"/>
    <mergeCell ref="AE76:AG76"/>
    <mergeCell ref="AH76:AM76"/>
    <mergeCell ref="B78:C78"/>
    <mergeCell ref="D78:E78"/>
    <mergeCell ref="F78:R78"/>
    <mergeCell ref="S78:T78"/>
    <mergeCell ref="U78:W78"/>
    <mergeCell ref="X78:Z78"/>
    <mergeCell ref="AA78:AD78"/>
    <mergeCell ref="AE78:AG78"/>
    <mergeCell ref="AH78:AM78"/>
    <mergeCell ref="B77:C77"/>
    <mergeCell ref="D77:E77"/>
    <mergeCell ref="F77:R77"/>
    <mergeCell ref="S77:T77"/>
    <mergeCell ref="U77:W77"/>
    <mergeCell ref="X77:Z77"/>
    <mergeCell ref="AA77:AD77"/>
    <mergeCell ref="AE77:AG77"/>
    <mergeCell ref="AH77:AM77"/>
    <mergeCell ref="B68:C68"/>
    <mergeCell ref="D68:E68"/>
    <mergeCell ref="F68:R68"/>
    <mergeCell ref="S68:T68"/>
    <mergeCell ref="U68:W68"/>
    <mergeCell ref="X68:Z68"/>
    <mergeCell ref="AA68:AD68"/>
    <mergeCell ref="AE68:AG68"/>
    <mergeCell ref="AH68:AM68"/>
    <mergeCell ref="AA124:AD124"/>
    <mergeCell ref="AE124:AG124"/>
    <mergeCell ref="AH124:AM124"/>
    <mergeCell ref="AA125:AD125"/>
    <mergeCell ref="AE125:AG125"/>
    <mergeCell ref="AH125:AM125"/>
    <mergeCell ref="AA126:AD126"/>
    <mergeCell ref="AE126:AG126"/>
    <mergeCell ref="AH126:AM126"/>
    <mergeCell ref="X126:Z126"/>
    <mergeCell ref="X124:Z124"/>
    <mergeCell ref="S125:T125"/>
    <mergeCell ref="S75:T75"/>
    <mergeCell ref="U75:W75"/>
    <mergeCell ref="X75:Z75"/>
    <mergeCell ref="B124:C124"/>
    <mergeCell ref="D124:E124"/>
    <mergeCell ref="F124:R124"/>
    <mergeCell ref="S124:T124"/>
    <mergeCell ref="U124:W124"/>
    <mergeCell ref="U125:W125"/>
    <mergeCell ref="X125:Z125"/>
    <mergeCell ref="B125:C125"/>
    <mergeCell ref="D125:E125"/>
    <mergeCell ref="F125:R125"/>
    <mergeCell ref="B76:C76"/>
    <mergeCell ref="D76:E76"/>
    <mergeCell ref="F76:R76"/>
    <mergeCell ref="S76:T76"/>
    <mergeCell ref="U76:W76"/>
    <mergeCell ref="X76:Z76"/>
    <mergeCell ref="B108:C108"/>
    <mergeCell ref="D108:E108"/>
    <mergeCell ref="F108:R108"/>
    <mergeCell ref="S108:T108"/>
    <mergeCell ref="U108:W108"/>
    <mergeCell ref="B72:C72"/>
    <mergeCell ref="D72:E72"/>
    <mergeCell ref="F72:R72"/>
    <mergeCell ref="S72:T72"/>
    <mergeCell ref="U72:W72"/>
    <mergeCell ref="B84:C84"/>
    <mergeCell ref="D84:E84"/>
    <mergeCell ref="F84:R84"/>
    <mergeCell ref="S84:T84"/>
    <mergeCell ref="U84:W84"/>
    <mergeCell ref="B74:C74"/>
    <mergeCell ref="D74:E74"/>
    <mergeCell ref="F74:R74"/>
    <mergeCell ref="S74:T74"/>
    <mergeCell ref="F82:R82"/>
    <mergeCell ref="S82:T82"/>
    <mergeCell ref="U82:W82"/>
    <mergeCell ref="B86:C86"/>
    <mergeCell ref="D86:E86"/>
    <mergeCell ref="F86:R86"/>
    <mergeCell ref="S86:T86"/>
    <mergeCell ref="X72:Z72"/>
    <mergeCell ref="AA74:AD74"/>
    <mergeCell ref="AE74:AG74"/>
    <mergeCell ref="AH74:AM74"/>
    <mergeCell ref="AA72:AD72"/>
    <mergeCell ref="AE72:AG72"/>
    <mergeCell ref="AH72:AM72"/>
    <mergeCell ref="U74:W74"/>
    <mergeCell ref="X74:Z74"/>
    <mergeCell ref="AA71:AD71"/>
    <mergeCell ref="AE71:AG71"/>
    <mergeCell ref="AH71:AM71"/>
    <mergeCell ref="B71:C71"/>
    <mergeCell ref="D71:E71"/>
    <mergeCell ref="F71:R71"/>
    <mergeCell ref="S71:T71"/>
    <mergeCell ref="U71:W71"/>
    <mergeCell ref="X71:Z71"/>
    <mergeCell ref="AH69:AM69"/>
    <mergeCell ref="B69:C69"/>
    <mergeCell ref="D69:E69"/>
    <mergeCell ref="F69:R69"/>
    <mergeCell ref="S69:T69"/>
    <mergeCell ref="U69:W69"/>
    <mergeCell ref="X69:Z69"/>
    <mergeCell ref="AA69:AD69"/>
    <mergeCell ref="AE69:AG69"/>
    <mergeCell ref="D36:E36"/>
    <mergeCell ref="F36:R36"/>
    <mergeCell ref="S36:T36"/>
    <mergeCell ref="U36:W36"/>
    <mergeCell ref="X36:Z36"/>
    <mergeCell ref="AA36:AD36"/>
    <mergeCell ref="AE36:AG36"/>
    <mergeCell ref="AH36:AM36"/>
    <mergeCell ref="U35:W35"/>
    <mergeCell ref="X35:Z35"/>
    <mergeCell ref="AA35:AD35"/>
    <mergeCell ref="B30:C30"/>
    <mergeCell ref="D30:E30"/>
    <mergeCell ref="F30:R30"/>
    <mergeCell ref="S30:T30"/>
    <mergeCell ref="U30:W30"/>
    <mergeCell ref="X30:Z30"/>
    <mergeCell ref="B31:C31"/>
    <mergeCell ref="D31:E31"/>
    <mergeCell ref="AE35:AG35"/>
    <mergeCell ref="AA30:AD30"/>
    <mergeCell ref="AA34:AD34"/>
    <mergeCell ref="AE34:AG34"/>
    <mergeCell ref="B32:C32"/>
    <mergeCell ref="D32:E32"/>
    <mergeCell ref="B33:C33"/>
    <mergeCell ref="D33:E33"/>
    <mergeCell ref="S33:T33"/>
    <mergeCell ref="U33:W33"/>
    <mergeCell ref="AH31:AM31"/>
    <mergeCell ref="F33:R33"/>
    <mergeCell ref="X33:Z33"/>
    <mergeCell ref="AA33:AD33"/>
    <mergeCell ref="AE33:AG33"/>
    <mergeCell ref="AH33:AM33"/>
    <mergeCell ref="AE30:AG30"/>
    <mergeCell ref="AH30:AM30"/>
    <mergeCell ref="F31:R31"/>
    <mergeCell ref="S31:T31"/>
    <mergeCell ref="U31:W31"/>
    <mergeCell ref="X31:Z31"/>
    <mergeCell ref="AA31:AD31"/>
    <mergeCell ref="AE31:AG31"/>
    <mergeCell ref="F32:R32"/>
    <mergeCell ref="S32:T32"/>
    <mergeCell ref="U32:W32"/>
    <mergeCell ref="X32:Z32"/>
    <mergeCell ref="AA32:AD32"/>
    <mergeCell ref="AE32:AG32"/>
    <mergeCell ref="AH32:AM32"/>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R27:AS27"/>
    <mergeCell ref="D28:E28"/>
    <mergeCell ref="X28:AD28"/>
    <mergeCell ref="AE28:AM28"/>
    <mergeCell ref="X29:Z29"/>
    <mergeCell ref="AA29:AD29"/>
    <mergeCell ref="AE29:AG29"/>
    <mergeCell ref="AH29:AM29"/>
    <mergeCell ref="J25:O25"/>
    <mergeCell ref="V25:W25"/>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W31:AY31"/>
    <mergeCell ref="AW33:AY33"/>
    <mergeCell ref="AW34:AY34"/>
    <mergeCell ref="AW35:AY35"/>
    <mergeCell ref="AW36:AY36"/>
    <mergeCell ref="AW125:AY125"/>
    <mergeCell ref="AW69:AY69"/>
    <mergeCell ref="AW70:AY70"/>
    <mergeCell ref="AW71:AY71"/>
    <mergeCell ref="AW72:AY72"/>
    <mergeCell ref="AW74:AY74"/>
    <mergeCell ref="AW75:AY75"/>
    <mergeCell ref="AW124:AY124"/>
    <mergeCell ref="AH34:AM34"/>
    <mergeCell ref="B35:C35"/>
    <mergeCell ref="D35:E35"/>
    <mergeCell ref="F35:R35"/>
    <mergeCell ref="S35:T35"/>
    <mergeCell ref="B111:C111"/>
    <mergeCell ref="D111:E111"/>
    <mergeCell ref="F111:R111"/>
    <mergeCell ref="S111:T111"/>
    <mergeCell ref="U111:W111"/>
    <mergeCell ref="X111:Z111"/>
    <mergeCell ref="AA111:AD111"/>
    <mergeCell ref="AE111:AG111"/>
    <mergeCell ref="AH111:AM111"/>
    <mergeCell ref="B34:C34"/>
    <mergeCell ref="D34:E34"/>
    <mergeCell ref="F34:R34"/>
    <mergeCell ref="S34:T34"/>
    <mergeCell ref="U34:W34"/>
    <mergeCell ref="X34:Z34"/>
    <mergeCell ref="AH35:AM35"/>
    <mergeCell ref="B36:C36"/>
    <mergeCell ref="B46:C46"/>
    <mergeCell ref="D46:E46"/>
    <mergeCell ref="B123:C123"/>
    <mergeCell ref="D123:E123"/>
    <mergeCell ref="F123:R123"/>
    <mergeCell ref="S123:T123"/>
    <mergeCell ref="U123:W123"/>
    <mergeCell ref="X123:Z123"/>
    <mergeCell ref="AA123:AD123"/>
    <mergeCell ref="AE123:AG123"/>
    <mergeCell ref="AH123:AM123"/>
    <mergeCell ref="B49:C49"/>
    <mergeCell ref="D49:E49"/>
    <mergeCell ref="F49:R49"/>
    <mergeCell ref="S49:T49"/>
    <mergeCell ref="U49:W49"/>
    <mergeCell ref="X49:Z49"/>
    <mergeCell ref="AA49:AD49"/>
    <mergeCell ref="AE49:AG49"/>
    <mergeCell ref="X45:Z45"/>
    <mergeCell ref="AA45:AD45"/>
    <mergeCell ref="AE45:AG45"/>
    <mergeCell ref="B48:C48"/>
    <mergeCell ref="D48:E48"/>
    <mergeCell ref="F48:R48"/>
    <mergeCell ref="S48:T48"/>
    <mergeCell ref="U48:W48"/>
    <mergeCell ref="X48:Z48"/>
    <mergeCell ref="AA48:AD48"/>
    <mergeCell ref="AE48:AG48"/>
    <mergeCell ref="B39:C39"/>
    <mergeCell ref="D39:E39"/>
    <mergeCell ref="F39:R39"/>
    <mergeCell ref="S39:T39"/>
    <mergeCell ref="U39:W39"/>
    <mergeCell ref="X39:Z39"/>
    <mergeCell ref="AA39:AD39"/>
    <mergeCell ref="AE39:AG39"/>
    <mergeCell ref="AH39:AM39"/>
    <mergeCell ref="X43:Z43"/>
    <mergeCell ref="AA43:AD43"/>
    <mergeCell ref="AE43:AG43"/>
    <mergeCell ref="AH43:AM43"/>
    <mergeCell ref="B44:C44"/>
    <mergeCell ref="D44:E44"/>
    <mergeCell ref="F44:R44"/>
    <mergeCell ref="S44:T44"/>
    <mergeCell ref="U44:W44"/>
    <mergeCell ref="X44:Z44"/>
    <mergeCell ref="AA44:AD44"/>
    <mergeCell ref="AE44:AG44"/>
    <mergeCell ref="AH44:AM44"/>
    <mergeCell ref="AH49:AM49"/>
    <mergeCell ref="B41:C41"/>
    <mergeCell ref="D41:E41"/>
    <mergeCell ref="F41:R41"/>
    <mergeCell ref="S41:T41"/>
    <mergeCell ref="U41:W41"/>
    <mergeCell ref="X41:Z41"/>
    <mergeCell ref="AA41:AD41"/>
    <mergeCell ref="AE41:AG41"/>
    <mergeCell ref="AH41:AM41"/>
    <mergeCell ref="B47:C47"/>
    <mergeCell ref="D47:E47"/>
    <mergeCell ref="F47:R47"/>
    <mergeCell ref="S47:T47"/>
    <mergeCell ref="U47:W47"/>
    <mergeCell ref="X47:Z47"/>
    <mergeCell ref="AA47:AD47"/>
    <mergeCell ref="AE47:AG47"/>
    <mergeCell ref="AH47:AM47"/>
    <mergeCell ref="B45:C45"/>
    <mergeCell ref="D45:E45"/>
    <mergeCell ref="F45:R45"/>
    <mergeCell ref="S45:T45"/>
    <mergeCell ref="U45:W45"/>
    <mergeCell ref="B66:C66"/>
    <mergeCell ref="D66:E66"/>
    <mergeCell ref="F66:R66"/>
    <mergeCell ref="S66:T66"/>
    <mergeCell ref="U66:W66"/>
    <mergeCell ref="X66:Z66"/>
    <mergeCell ref="AA66:AD66"/>
    <mergeCell ref="AE66:AG66"/>
    <mergeCell ref="AH66:AM66"/>
    <mergeCell ref="AA75:AD75"/>
    <mergeCell ref="AE75:AG75"/>
    <mergeCell ref="AH75:AM75"/>
    <mergeCell ref="B75:C75"/>
    <mergeCell ref="D75:E75"/>
    <mergeCell ref="F75:R75"/>
    <mergeCell ref="B107:C107"/>
    <mergeCell ref="D107:E107"/>
    <mergeCell ref="F107:R107"/>
    <mergeCell ref="S107:T107"/>
    <mergeCell ref="U107:W107"/>
    <mergeCell ref="X107:Z107"/>
    <mergeCell ref="AA107:AD107"/>
    <mergeCell ref="AE107:AG107"/>
    <mergeCell ref="AH107:AM107"/>
    <mergeCell ref="B97:C97"/>
    <mergeCell ref="D97:E97"/>
    <mergeCell ref="F97:R97"/>
    <mergeCell ref="S97:T97"/>
    <mergeCell ref="U97:W97"/>
    <mergeCell ref="X97:Z97"/>
    <mergeCell ref="AA97:AD97"/>
    <mergeCell ref="AE97:AG97"/>
    <mergeCell ref="AH97:AM97"/>
    <mergeCell ref="B109:C109"/>
    <mergeCell ref="D109:E109"/>
    <mergeCell ref="F109:R109"/>
    <mergeCell ref="S109:T109"/>
    <mergeCell ref="U109:W109"/>
    <mergeCell ref="X109:Z109"/>
    <mergeCell ref="AA109:AD109"/>
    <mergeCell ref="AE109:AG109"/>
    <mergeCell ref="AH109:AM109"/>
    <mergeCell ref="B116:C116"/>
    <mergeCell ref="D116:E116"/>
    <mergeCell ref="F116:R116"/>
    <mergeCell ref="S116:T116"/>
    <mergeCell ref="U116:W116"/>
    <mergeCell ref="X116:Z116"/>
    <mergeCell ref="AA116:AD116"/>
    <mergeCell ref="AE116:AG116"/>
    <mergeCell ref="AH116:AM116"/>
    <mergeCell ref="B121:C121"/>
    <mergeCell ref="D121:E121"/>
    <mergeCell ref="F121:R121"/>
    <mergeCell ref="S121:T121"/>
    <mergeCell ref="U121:W121"/>
    <mergeCell ref="X121:Z121"/>
    <mergeCell ref="AA121:AD121"/>
    <mergeCell ref="AE121:AG121"/>
    <mergeCell ref="AH121:AM121"/>
    <mergeCell ref="B98:C98"/>
    <mergeCell ref="D98:E98"/>
    <mergeCell ref="F98:R98"/>
    <mergeCell ref="S98:T98"/>
    <mergeCell ref="U98:W98"/>
    <mergeCell ref="X98:Z98"/>
    <mergeCell ref="AA98:AD98"/>
    <mergeCell ref="AE98:AG98"/>
    <mergeCell ref="AH98:AM98"/>
  </mergeCells>
  <printOptions horizontalCentered="1"/>
  <pageMargins left="0.51181102362204722" right="0.51181102362204722" top="0.78740157480314965" bottom="0.78740157480314965" header="0.31496062992125984" footer="0.31496062992125984"/>
  <pageSetup paperSize="9" scale="47" fitToHeight="0" orientation="portrait" r:id="rId1"/>
  <ignoredErrors>
    <ignoredError sqref="AA34:AG35 AA125:AG125 V31:W31 AA31:AD31 V69:W69 AA69:AD69 U124:W125 U34:W34 AF31:AG31 AF69:AG69 AE124:AG12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opLeftCell="A7" workbookViewId="0">
      <selection activeCell="E28" sqref="E28"/>
    </sheetView>
  </sheetViews>
  <sheetFormatPr defaultRowHeight="12.75" x14ac:dyDescent="0.2"/>
  <cols>
    <col min="1" max="1" width="6.42578125" customWidth="1"/>
    <col min="2" max="2" width="37" customWidth="1"/>
    <col min="3" max="3" width="10.85546875" customWidth="1"/>
    <col min="4" max="4" width="13.42578125" customWidth="1"/>
    <col min="5" max="5" width="13.140625" customWidth="1"/>
    <col min="6" max="6" width="12.42578125" bestFit="1" customWidth="1"/>
    <col min="7" max="9" width="12.42578125" style="128" customWidth="1"/>
    <col min="10" max="10" width="12.85546875" customWidth="1"/>
  </cols>
  <sheetData>
    <row r="1" spans="1:10" x14ac:dyDescent="0.2">
      <c r="A1" s="346"/>
      <c r="B1" s="347"/>
      <c r="C1" s="348"/>
      <c r="D1" s="348"/>
      <c r="E1" s="347"/>
      <c r="F1" s="347"/>
      <c r="G1" s="347"/>
      <c r="H1" s="347"/>
      <c r="I1" s="347"/>
      <c r="J1" s="349"/>
    </row>
    <row r="2" spans="1:10" ht="13.5" thickBot="1" x14ac:dyDescent="0.25">
      <c r="A2" s="617" t="s">
        <v>72</v>
      </c>
      <c r="B2" s="618"/>
      <c r="C2" s="618"/>
      <c r="D2" s="618"/>
      <c r="E2" s="618"/>
      <c r="F2" s="618"/>
      <c r="G2" s="618"/>
      <c r="H2" s="618"/>
      <c r="I2" s="618"/>
      <c r="J2" s="619"/>
    </row>
    <row r="3" spans="1:10" ht="15.75" x14ac:dyDescent="0.2">
      <c r="A3" s="620"/>
      <c r="B3" s="621"/>
      <c r="C3" s="621"/>
      <c r="D3" s="621"/>
      <c r="E3" s="621"/>
      <c r="F3" s="621"/>
      <c r="G3" s="621"/>
      <c r="H3" s="621"/>
      <c r="I3" s="621"/>
      <c r="J3" s="622"/>
    </row>
    <row r="4" spans="1:10" x14ac:dyDescent="0.2">
      <c r="A4" s="339"/>
      <c r="B4" s="299"/>
      <c r="C4" s="300"/>
      <c r="D4" s="300"/>
      <c r="E4" s="299"/>
      <c r="F4" s="299"/>
      <c r="G4" s="299"/>
      <c r="H4" s="299"/>
      <c r="I4" s="299"/>
      <c r="J4" s="340"/>
    </row>
    <row r="5" spans="1:10" ht="13.5" thickBot="1" x14ac:dyDescent="0.25">
      <c r="A5" s="617" t="s">
        <v>94</v>
      </c>
      <c r="B5" s="618"/>
      <c r="C5" s="618"/>
      <c r="D5" s="618"/>
      <c r="E5" s="618"/>
      <c r="F5" s="618"/>
      <c r="G5" s="618"/>
      <c r="H5" s="618"/>
      <c r="I5" s="618"/>
      <c r="J5" s="619"/>
    </row>
    <row r="6" spans="1:10" x14ac:dyDescent="0.2">
      <c r="A6" s="623" t="s">
        <v>95</v>
      </c>
      <c r="B6" s="624"/>
      <c r="C6" s="625"/>
      <c r="D6" s="625"/>
      <c r="E6" s="625"/>
      <c r="F6" s="625"/>
      <c r="G6" s="625"/>
      <c r="H6" s="625"/>
      <c r="I6" s="625"/>
      <c r="J6" s="626"/>
    </row>
    <row r="7" spans="1:10" ht="13.5" thickBot="1" x14ac:dyDescent="0.25">
      <c r="A7" s="609" t="s">
        <v>250</v>
      </c>
      <c r="B7" s="610"/>
      <c r="C7" s="611" t="s">
        <v>251</v>
      </c>
      <c r="D7" s="612"/>
      <c r="E7" s="612"/>
      <c r="F7" s="612"/>
      <c r="G7" s="612"/>
      <c r="H7" s="612"/>
      <c r="I7" s="612"/>
      <c r="J7" s="613"/>
    </row>
    <row r="8" spans="1:10" ht="38.25" x14ac:dyDescent="0.2">
      <c r="A8" s="287" t="s">
        <v>0</v>
      </c>
      <c r="B8" s="288" t="s">
        <v>96</v>
      </c>
      <c r="C8" s="289" t="s">
        <v>97</v>
      </c>
      <c r="D8" s="289" t="s">
        <v>98</v>
      </c>
      <c r="E8" s="288" t="s">
        <v>99</v>
      </c>
      <c r="F8" s="288" t="s">
        <v>100</v>
      </c>
      <c r="G8" s="288" t="s">
        <v>101</v>
      </c>
      <c r="H8" s="288" t="s">
        <v>274</v>
      </c>
      <c r="I8" s="288" t="s">
        <v>275</v>
      </c>
      <c r="J8" s="334" t="s">
        <v>276</v>
      </c>
    </row>
    <row r="9" spans="1:10" ht="12.75" customHeight="1" x14ac:dyDescent="0.2">
      <c r="A9" s="614">
        <v>1</v>
      </c>
      <c r="B9" s="616" t="s">
        <v>54</v>
      </c>
      <c r="C9" s="290" t="s">
        <v>102</v>
      </c>
      <c r="D9" s="291">
        <v>1</v>
      </c>
      <c r="E9" s="291">
        <v>1</v>
      </c>
      <c r="F9" s="291"/>
      <c r="G9" s="291"/>
      <c r="H9" s="291"/>
      <c r="I9" s="291"/>
      <c r="J9" s="335"/>
    </row>
    <row r="10" spans="1:10" ht="12.75" customHeight="1" x14ac:dyDescent="0.2">
      <c r="A10" s="615"/>
      <c r="B10" s="616"/>
      <c r="C10" s="292" t="s">
        <v>103</v>
      </c>
      <c r="D10" s="293">
        <f>PLANILHA!AH30</f>
        <v>23085.82</v>
      </c>
      <c r="E10" s="293">
        <f>D10</f>
        <v>23085.82</v>
      </c>
      <c r="F10" s="293"/>
      <c r="G10" s="293"/>
      <c r="H10" s="293"/>
      <c r="I10" s="293"/>
      <c r="J10" s="336"/>
    </row>
    <row r="11" spans="1:10" ht="12.75" customHeight="1" x14ac:dyDescent="0.2">
      <c r="A11" s="614">
        <v>2</v>
      </c>
      <c r="B11" s="616" t="s">
        <v>181</v>
      </c>
      <c r="C11" s="292" t="s">
        <v>102</v>
      </c>
      <c r="D11" s="291">
        <v>1</v>
      </c>
      <c r="E11" s="291">
        <v>1</v>
      </c>
      <c r="F11" s="291"/>
      <c r="G11" s="291"/>
      <c r="H11" s="291"/>
      <c r="I11" s="291"/>
      <c r="J11" s="335"/>
    </row>
    <row r="12" spans="1:10" ht="12.75" customHeight="1" x14ac:dyDescent="0.2">
      <c r="A12" s="615"/>
      <c r="B12" s="616"/>
      <c r="C12" s="292" t="s">
        <v>103</v>
      </c>
      <c r="D12" s="293">
        <v>12761.55</v>
      </c>
      <c r="E12" s="293">
        <f>D12*E11</f>
        <v>12761.55</v>
      </c>
      <c r="F12" s="293"/>
      <c r="G12" s="293"/>
      <c r="H12" s="293"/>
      <c r="I12" s="293"/>
      <c r="J12" s="336"/>
    </row>
    <row r="13" spans="1:10" ht="12.75" customHeight="1" x14ac:dyDescent="0.2">
      <c r="A13" s="614">
        <v>3</v>
      </c>
      <c r="B13" s="616" t="s">
        <v>182</v>
      </c>
      <c r="C13" s="292" t="s">
        <v>102</v>
      </c>
      <c r="D13" s="291">
        <v>1</v>
      </c>
      <c r="E13" s="291">
        <v>0.3</v>
      </c>
      <c r="F13" s="291">
        <v>0.5</v>
      </c>
      <c r="G13" s="291">
        <v>0.5</v>
      </c>
      <c r="H13" s="291"/>
      <c r="I13" s="291"/>
      <c r="J13" s="335"/>
    </row>
    <row r="14" spans="1:10" ht="12.75" customHeight="1" x14ac:dyDescent="0.2">
      <c r="A14" s="615"/>
      <c r="B14" s="616"/>
      <c r="C14" s="292" t="s">
        <v>103</v>
      </c>
      <c r="D14" s="293">
        <v>127320.51</v>
      </c>
      <c r="E14" s="293">
        <f>D14*E13</f>
        <v>38196.152999999998</v>
      </c>
      <c r="F14" s="293">
        <f>D14*F13</f>
        <v>63660.254999999997</v>
      </c>
      <c r="G14" s="293">
        <f>E14*G13</f>
        <v>19098.076499999999</v>
      </c>
      <c r="H14" s="293"/>
      <c r="I14" s="293"/>
      <c r="J14" s="336"/>
    </row>
    <row r="15" spans="1:10" x14ac:dyDescent="0.2">
      <c r="A15" s="614">
        <v>4</v>
      </c>
      <c r="B15" s="616" t="s">
        <v>252</v>
      </c>
      <c r="C15" s="292" t="s">
        <v>102</v>
      </c>
      <c r="D15" s="291">
        <v>1</v>
      </c>
      <c r="E15" s="291"/>
      <c r="F15" s="291">
        <v>0.3</v>
      </c>
      <c r="G15" s="291">
        <v>0.4</v>
      </c>
      <c r="H15" s="291">
        <v>0.3</v>
      </c>
      <c r="I15" s="291"/>
      <c r="J15" s="335"/>
    </row>
    <row r="16" spans="1:10" x14ac:dyDescent="0.2">
      <c r="A16" s="615"/>
      <c r="B16" s="616"/>
      <c r="C16" s="292" t="s">
        <v>103</v>
      </c>
      <c r="D16" s="293">
        <v>45165.04</v>
      </c>
      <c r="E16" s="293"/>
      <c r="F16" s="293">
        <f>D16*F15</f>
        <v>13549.512000000001</v>
      </c>
      <c r="G16" s="293">
        <f>D16*G15</f>
        <v>18066.016</v>
      </c>
      <c r="H16" s="293">
        <f>D16*H15</f>
        <v>13549.512000000001</v>
      </c>
      <c r="I16" s="293"/>
      <c r="J16" s="336"/>
    </row>
    <row r="17" spans="1:10" x14ac:dyDescent="0.2">
      <c r="A17" s="614">
        <v>5</v>
      </c>
      <c r="B17" s="616" t="s">
        <v>244</v>
      </c>
      <c r="C17" s="292" t="s">
        <v>102</v>
      </c>
      <c r="D17" s="291">
        <v>1</v>
      </c>
      <c r="E17" s="291"/>
      <c r="F17" s="291"/>
      <c r="G17" s="291"/>
      <c r="H17" s="291">
        <v>0.5</v>
      </c>
      <c r="I17" s="291">
        <v>0.5</v>
      </c>
      <c r="J17" s="335"/>
    </row>
    <row r="18" spans="1:10" x14ac:dyDescent="0.2">
      <c r="A18" s="615"/>
      <c r="B18" s="616"/>
      <c r="C18" s="292" t="s">
        <v>103</v>
      </c>
      <c r="D18" s="293">
        <v>7631.33</v>
      </c>
      <c r="E18" s="293"/>
      <c r="F18" s="293"/>
      <c r="G18" s="293"/>
      <c r="H18" s="293">
        <f>D18*H17</f>
        <v>3815.665</v>
      </c>
      <c r="I18" s="293">
        <f>D18*I17</f>
        <v>3815.665</v>
      </c>
      <c r="J18" s="336"/>
    </row>
    <row r="19" spans="1:10" x14ac:dyDescent="0.2">
      <c r="A19" s="614">
        <v>6</v>
      </c>
      <c r="B19" s="616" t="s">
        <v>183</v>
      </c>
      <c r="C19" s="292" t="s">
        <v>102</v>
      </c>
      <c r="D19" s="291">
        <v>1</v>
      </c>
      <c r="E19" s="291"/>
      <c r="F19" s="291"/>
      <c r="G19" s="291"/>
      <c r="H19" s="291">
        <v>0.3</v>
      </c>
      <c r="I19" s="291">
        <v>0.5</v>
      </c>
      <c r="J19" s="335">
        <v>0.2</v>
      </c>
    </row>
    <row r="20" spans="1:10" x14ac:dyDescent="0.2">
      <c r="A20" s="615"/>
      <c r="B20" s="616"/>
      <c r="C20" s="292" t="s">
        <v>103</v>
      </c>
      <c r="D20" s="293">
        <v>179737.25</v>
      </c>
      <c r="E20" s="293"/>
      <c r="F20" s="293"/>
      <c r="G20" s="293"/>
      <c r="H20" s="293">
        <f>H19*$D$20</f>
        <v>53921.174999999996</v>
      </c>
      <c r="I20" s="293">
        <f>I19*$D$20</f>
        <v>89868.625</v>
      </c>
      <c r="J20" s="336">
        <f>J19*$D$20</f>
        <v>35947.450000000004</v>
      </c>
    </row>
    <row r="21" spans="1:10" x14ac:dyDescent="0.2">
      <c r="A21" s="614">
        <v>7</v>
      </c>
      <c r="B21" s="616" t="s">
        <v>253</v>
      </c>
      <c r="C21" s="292" t="s">
        <v>102</v>
      </c>
      <c r="D21" s="291">
        <v>1</v>
      </c>
      <c r="E21" s="291"/>
      <c r="F21" s="291"/>
      <c r="G21" s="291"/>
      <c r="H21" s="291">
        <v>0.5</v>
      </c>
      <c r="I21" s="291">
        <v>0.5</v>
      </c>
      <c r="J21" s="335"/>
    </row>
    <row r="22" spans="1:10" x14ac:dyDescent="0.2">
      <c r="A22" s="615"/>
      <c r="B22" s="616"/>
      <c r="C22" s="292" t="s">
        <v>103</v>
      </c>
      <c r="D22" s="293">
        <v>9487.99</v>
      </c>
      <c r="E22" s="293"/>
      <c r="F22" s="293"/>
      <c r="G22" s="293"/>
      <c r="H22" s="293">
        <f>H21*$D$22</f>
        <v>4743.9949999999999</v>
      </c>
      <c r="I22" s="293">
        <f>I21*$D$22</f>
        <v>4743.9949999999999</v>
      </c>
      <c r="J22" s="336"/>
    </row>
    <row r="23" spans="1:10" x14ac:dyDescent="0.2">
      <c r="A23" s="614">
        <v>8</v>
      </c>
      <c r="B23" s="616" t="s">
        <v>254</v>
      </c>
      <c r="C23" s="292" t="s">
        <v>102</v>
      </c>
      <c r="D23" s="291">
        <v>1</v>
      </c>
      <c r="E23" s="291"/>
      <c r="F23" s="291"/>
      <c r="G23" s="291"/>
      <c r="H23" s="291">
        <v>0.5</v>
      </c>
      <c r="I23" s="291">
        <v>0.5</v>
      </c>
      <c r="J23" s="335"/>
    </row>
    <row r="24" spans="1:10" x14ac:dyDescent="0.2">
      <c r="A24" s="615"/>
      <c r="B24" s="616"/>
      <c r="C24" s="292" t="s">
        <v>103</v>
      </c>
      <c r="D24" s="293">
        <v>49903.8</v>
      </c>
      <c r="E24" s="293"/>
      <c r="F24" s="293"/>
      <c r="G24" s="293"/>
      <c r="H24" s="293">
        <f>H23*$D$24</f>
        <v>24951.9</v>
      </c>
      <c r="I24" s="293">
        <f>I23*$D$24</f>
        <v>24951.9</v>
      </c>
      <c r="J24" s="336"/>
    </row>
    <row r="25" spans="1:10" x14ac:dyDescent="0.2">
      <c r="A25" s="614">
        <v>9</v>
      </c>
      <c r="B25" s="616" t="s">
        <v>255</v>
      </c>
      <c r="C25" s="292" t="s">
        <v>102</v>
      </c>
      <c r="D25" s="291">
        <v>1</v>
      </c>
      <c r="E25" s="291"/>
      <c r="F25" s="291"/>
      <c r="G25" s="291">
        <v>0.3</v>
      </c>
      <c r="H25" s="291">
        <v>0.5</v>
      </c>
      <c r="I25" s="291"/>
      <c r="J25" s="335">
        <v>0.2</v>
      </c>
    </row>
    <row r="26" spans="1:10" x14ac:dyDescent="0.2">
      <c r="A26" s="615"/>
      <c r="B26" s="616"/>
      <c r="C26" s="292" t="s">
        <v>103</v>
      </c>
      <c r="D26" s="293">
        <v>35443.879999999997</v>
      </c>
      <c r="E26" s="293"/>
      <c r="F26" s="293"/>
      <c r="G26" s="293">
        <f>D26*G25</f>
        <v>10633.163999999999</v>
      </c>
      <c r="H26" s="293">
        <f>H25*$D$26</f>
        <v>17721.939999999999</v>
      </c>
      <c r="I26" s="293"/>
      <c r="J26" s="336">
        <f>J25*$D$26</f>
        <v>7088.7759999999998</v>
      </c>
    </row>
    <row r="27" spans="1:10" x14ac:dyDescent="0.2">
      <c r="A27" s="614">
        <v>10</v>
      </c>
      <c r="B27" s="616" t="s">
        <v>256</v>
      </c>
      <c r="C27" s="292" t="s">
        <v>102</v>
      </c>
      <c r="D27" s="291">
        <v>1</v>
      </c>
      <c r="E27" s="291"/>
      <c r="F27" s="291"/>
      <c r="G27" s="291"/>
      <c r="H27" s="291"/>
      <c r="I27" s="291"/>
      <c r="J27" s="335">
        <v>1</v>
      </c>
    </row>
    <row r="28" spans="1:10" x14ac:dyDescent="0.2">
      <c r="A28" s="615"/>
      <c r="B28" s="616"/>
      <c r="C28" s="292" t="s">
        <v>103</v>
      </c>
      <c r="D28" s="293">
        <v>29640.25</v>
      </c>
      <c r="E28" s="293"/>
      <c r="F28" s="293"/>
      <c r="G28" s="293"/>
      <c r="H28" s="293"/>
      <c r="I28" s="293"/>
      <c r="J28" s="336">
        <f>J27*$D$28</f>
        <v>29640.25</v>
      </c>
    </row>
    <row r="29" spans="1:10" x14ac:dyDescent="0.2">
      <c r="A29" s="614">
        <v>11</v>
      </c>
      <c r="B29" s="633" t="s">
        <v>257</v>
      </c>
      <c r="C29" s="292" t="s">
        <v>102</v>
      </c>
      <c r="D29" s="291">
        <v>1</v>
      </c>
      <c r="E29" s="291"/>
      <c r="F29" s="291"/>
      <c r="G29" s="291">
        <v>0.4</v>
      </c>
      <c r="H29" s="291">
        <v>0.1</v>
      </c>
      <c r="I29" s="291"/>
      <c r="J29" s="335">
        <v>0.5</v>
      </c>
    </row>
    <row r="30" spans="1:10" x14ac:dyDescent="0.2">
      <c r="A30" s="615"/>
      <c r="B30" s="633"/>
      <c r="C30" s="292" t="s">
        <v>103</v>
      </c>
      <c r="D30" s="293">
        <v>195810.01</v>
      </c>
      <c r="E30" s="293"/>
      <c r="F30" s="293"/>
      <c r="G30" s="293">
        <f>D30*G29</f>
        <v>78324.004000000001</v>
      </c>
      <c r="H30" s="293">
        <f>H29*$D$30</f>
        <v>19581.001</v>
      </c>
      <c r="I30" s="293"/>
      <c r="J30" s="336">
        <f>J29*$D$30</f>
        <v>97905.005000000005</v>
      </c>
    </row>
    <row r="31" spans="1:10" x14ac:dyDescent="0.2">
      <c r="A31" s="614">
        <v>12</v>
      </c>
      <c r="B31" s="616" t="s">
        <v>258</v>
      </c>
      <c r="C31" s="292" t="s">
        <v>102</v>
      </c>
      <c r="D31" s="291">
        <v>1</v>
      </c>
      <c r="E31" s="291"/>
      <c r="F31" s="291"/>
      <c r="G31" s="291"/>
      <c r="H31" s="291"/>
      <c r="I31" s="291"/>
      <c r="J31" s="335">
        <v>1</v>
      </c>
    </row>
    <row r="32" spans="1:10" x14ac:dyDescent="0.2">
      <c r="A32" s="615"/>
      <c r="B32" s="627"/>
      <c r="C32" s="294" t="s">
        <v>103</v>
      </c>
      <c r="D32" s="293">
        <v>4135.59</v>
      </c>
      <c r="E32" s="293"/>
      <c r="F32" s="293"/>
      <c r="G32" s="293"/>
      <c r="H32" s="293"/>
      <c r="I32" s="293"/>
      <c r="J32" s="336">
        <f>J31*$D$32</f>
        <v>4135.59</v>
      </c>
    </row>
    <row r="33" spans="1:10" x14ac:dyDescent="0.2">
      <c r="A33" s="628" t="s">
        <v>104</v>
      </c>
      <c r="B33" s="629"/>
      <c r="C33" s="295" t="s">
        <v>102</v>
      </c>
      <c r="D33" s="296">
        <v>1</v>
      </c>
      <c r="E33" s="296">
        <f>E34/$D$34</f>
        <v>0.10282065833696026</v>
      </c>
      <c r="F33" s="296">
        <f>F34/$D$34</f>
        <v>0.10721746820425211</v>
      </c>
      <c r="G33" s="296">
        <f>G34/$D$34</f>
        <v>0.17513849300359821</v>
      </c>
      <c r="H33" s="296">
        <f t="shared" ref="H33:J33" si="0">H34/$D$34</f>
        <v>0.19202995066037468</v>
      </c>
      <c r="I33" s="296">
        <f t="shared" si="0"/>
        <v>0.17133209406359487</v>
      </c>
      <c r="J33" s="337">
        <f t="shared" si="0"/>
        <v>0.24262114409285238</v>
      </c>
    </row>
    <row r="34" spans="1:10" ht="13.5" thickBot="1" x14ac:dyDescent="0.25">
      <c r="A34" s="630"/>
      <c r="B34" s="631"/>
      <c r="C34" s="297" t="s">
        <v>103</v>
      </c>
      <c r="D34" s="298">
        <f>D10+D12+D14+D16+D18+D20+D22+D24+D26+D28+D30+D32</f>
        <v>720123.0199999999</v>
      </c>
      <c r="E34" s="298">
        <f>E10+E12+E14+E16+E18+E20+E22+E24+E26+E28+E30+E32</f>
        <v>74043.522999999986</v>
      </c>
      <c r="F34" s="298">
        <f>F10+F12+F14+F16+F18+F20+F22+F24+F26+F28+F30+F32</f>
        <v>77209.766999999993</v>
      </c>
      <c r="G34" s="298">
        <f>G14+G16+G26+G30</f>
        <v>126121.2605</v>
      </c>
      <c r="H34" s="298">
        <f>H16+H18+H20+H22+H24+H26+H30</f>
        <v>138285.18799999999</v>
      </c>
      <c r="I34" s="298">
        <f>I18+I20+I22+I24</f>
        <v>123380.185</v>
      </c>
      <c r="J34" s="338">
        <f>J10+J12+J14+J16+J18+J20+J22+J24+J26+J28+J30+J32</f>
        <v>174717.071</v>
      </c>
    </row>
    <row r="35" spans="1:10" ht="13.5" thickBot="1" x14ac:dyDescent="0.25">
      <c r="A35" s="339"/>
      <c r="B35" s="299"/>
      <c r="C35" s="300"/>
      <c r="D35" s="300"/>
      <c r="E35" s="299"/>
      <c r="F35" s="299"/>
      <c r="G35" s="299"/>
      <c r="H35" s="299"/>
      <c r="I35" s="299"/>
      <c r="J35" s="340"/>
    </row>
    <row r="36" spans="1:10" ht="25.5" customHeight="1" x14ac:dyDescent="0.2">
      <c r="A36" s="301"/>
      <c r="B36" s="302"/>
      <c r="C36" s="302"/>
      <c r="D36" s="302"/>
      <c r="E36" s="302"/>
      <c r="F36" s="303"/>
      <c r="G36" s="600" t="s">
        <v>81</v>
      </c>
      <c r="H36" s="601"/>
      <c r="I36" s="601"/>
      <c r="J36" s="602"/>
    </row>
    <row r="37" spans="1:10" x14ac:dyDescent="0.2">
      <c r="A37" s="304"/>
      <c r="B37" s="305"/>
      <c r="C37" s="306"/>
      <c r="D37" s="307"/>
      <c r="E37" s="305"/>
      <c r="F37" s="308"/>
      <c r="G37" s="603"/>
      <c r="H37" s="604"/>
      <c r="I37" s="604"/>
      <c r="J37" s="605"/>
    </row>
    <row r="38" spans="1:10" x14ac:dyDescent="0.2">
      <c r="A38" s="309"/>
      <c r="B38" s="317"/>
      <c r="C38" s="286"/>
      <c r="D38" s="632" t="s">
        <v>105</v>
      </c>
      <c r="E38" s="632"/>
      <c r="F38" s="310"/>
      <c r="G38" s="603"/>
      <c r="H38" s="604"/>
      <c r="I38" s="604"/>
      <c r="J38" s="605"/>
    </row>
    <row r="39" spans="1:10" x14ac:dyDescent="0.2">
      <c r="A39" s="311"/>
      <c r="B39" s="312"/>
      <c r="C39" s="286"/>
      <c r="D39" s="286"/>
      <c r="E39" s="285"/>
      <c r="F39" s="313"/>
      <c r="G39" s="603"/>
      <c r="H39" s="604"/>
      <c r="I39" s="604"/>
      <c r="J39" s="605"/>
    </row>
    <row r="40" spans="1:10" x14ac:dyDescent="0.2">
      <c r="A40" s="314"/>
      <c r="B40" s="318"/>
      <c r="C40" s="315"/>
      <c r="D40" s="315"/>
      <c r="E40" s="316"/>
      <c r="F40" s="313"/>
      <c r="G40" s="603"/>
      <c r="H40" s="604"/>
      <c r="I40" s="604"/>
      <c r="J40" s="605"/>
    </row>
    <row r="41" spans="1:10" ht="13.5" thickBot="1" x14ac:dyDescent="0.25">
      <c r="A41" s="341"/>
      <c r="B41" s="342"/>
      <c r="C41" s="343"/>
      <c r="D41" s="343"/>
      <c r="E41" s="344"/>
      <c r="F41" s="345"/>
      <c r="G41" s="606"/>
      <c r="H41" s="607"/>
      <c r="I41" s="607"/>
      <c r="J41" s="608"/>
    </row>
  </sheetData>
  <mergeCells count="34">
    <mergeCell ref="A31:A32"/>
    <mergeCell ref="B31:B32"/>
    <mergeCell ref="A33:B34"/>
    <mergeCell ref="D38:E38"/>
    <mergeCell ref="A27:A28"/>
    <mergeCell ref="B27:B28"/>
    <mergeCell ref="A29:A30"/>
    <mergeCell ref="B29:B30"/>
    <mergeCell ref="B25:B26"/>
    <mergeCell ref="A19:A20"/>
    <mergeCell ref="B19:B20"/>
    <mergeCell ref="A21:A22"/>
    <mergeCell ref="B21:B22"/>
    <mergeCell ref="A2:J2"/>
    <mergeCell ref="A3:J3"/>
    <mergeCell ref="A5:J5"/>
    <mergeCell ref="A6:B6"/>
    <mergeCell ref="C6:J6"/>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s>
  <pageMargins left="0.25" right="0.25" top="0.75" bottom="0.75" header="0.3" footer="0.3"/>
  <pageSetup paperSize="9" scale="8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topLeftCell="C1" zoomScale="70" zoomScaleNormal="70" workbookViewId="0">
      <pane ySplit="9" topLeftCell="A10" activePane="bottomLeft" state="frozen"/>
      <selection pane="bottomLeft" activeCell="Q23" sqref="Q13:Q23"/>
    </sheetView>
  </sheetViews>
  <sheetFormatPr defaultColWidth="9.140625" defaultRowHeight="12.75" x14ac:dyDescent="0.2"/>
  <cols>
    <col min="1" max="1" width="7.7109375" style="2" customWidth="1"/>
    <col min="2" max="2" width="73.140625" style="2" customWidth="1"/>
    <col min="3" max="3" width="9.7109375" style="2" customWidth="1"/>
    <col min="4" max="4" width="12" style="2" customWidth="1"/>
    <col min="5" max="5" width="8" style="2" customWidth="1"/>
    <col min="6" max="6" width="14.85546875" style="2" customWidth="1"/>
    <col min="7" max="8" width="9.42578125" style="2" customWidth="1"/>
    <col min="9" max="9" width="19" style="2" customWidth="1"/>
    <col min="10" max="10" width="12.7109375" style="2" customWidth="1"/>
    <col min="11" max="11" width="17" style="2" customWidth="1"/>
    <col min="12" max="12" width="12" style="2" customWidth="1"/>
    <col min="13" max="13" width="19.140625" style="2" customWidth="1"/>
    <col min="14" max="14" width="9.7109375" style="2" customWidth="1"/>
    <col min="15" max="15" width="13.140625" style="2" customWidth="1"/>
    <col min="16" max="16" width="17.7109375" style="2" customWidth="1"/>
    <col min="17" max="17" width="78.140625" style="1" customWidth="1"/>
    <col min="18" max="18" width="11.42578125" style="1" hidden="1" customWidth="1"/>
    <col min="19" max="19" width="3.7109375" style="1" hidden="1" customWidth="1"/>
    <col min="20" max="23" width="11.42578125" style="2" hidden="1" customWidth="1"/>
    <col min="24" max="16384" width="9.140625" style="2"/>
  </cols>
  <sheetData>
    <row r="1" spans="1:23" ht="15" x14ac:dyDescent="0.2">
      <c r="A1" s="634"/>
      <c r="B1" s="635"/>
      <c r="C1" s="635"/>
      <c r="D1" s="635"/>
      <c r="E1" s="635"/>
      <c r="F1" s="635"/>
      <c r="G1" s="636"/>
      <c r="H1" s="636"/>
      <c r="I1" s="636"/>
      <c r="J1" s="636"/>
      <c r="K1" s="636"/>
      <c r="L1" s="636"/>
      <c r="M1" s="636"/>
      <c r="N1" s="636"/>
      <c r="O1" s="636"/>
      <c r="P1" s="637"/>
      <c r="Q1" s="3"/>
      <c r="R1" s="3"/>
      <c r="S1" s="3"/>
    </row>
    <row r="2" spans="1:23" ht="8.1" customHeight="1" x14ac:dyDescent="0.2">
      <c r="A2" s="4"/>
      <c r="B2" s="5"/>
      <c r="C2" s="5"/>
      <c r="D2" s="5"/>
      <c r="E2" s="5"/>
      <c r="F2" s="5"/>
      <c r="G2" s="5"/>
      <c r="H2" s="5"/>
      <c r="I2" s="5"/>
      <c r="J2" s="5"/>
      <c r="K2" s="5"/>
      <c r="L2" s="5"/>
      <c r="M2" s="5"/>
      <c r="N2" s="5"/>
      <c r="O2" s="5"/>
      <c r="P2" s="15"/>
    </row>
    <row r="3" spans="1:23" ht="25.5" customHeight="1" x14ac:dyDescent="0.2">
      <c r="A3" s="7"/>
      <c r="B3" s="638"/>
      <c r="C3" s="638"/>
      <c r="D3" s="638"/>
      <c r="E3" s="638"/>
      <c r="F3" s="6"/>
      <c r="G3" s="6"/>
      <c r="H3" s="6"/>
      <c r="I3" s="6"/>
      <c r="J3" s="6"/>
      <c r="K3" s="6"/>
      <c r="L3" s="6"/>
      <c r="M3" s="6"/>
      <c r="N3" s="6"/>
      <c r="O3" s="9"/>
      <c r="P3" s="276"/>
      <c r="Q3" s="10"/>
      <c r="R3" s="10"/>
      <c r="S3" s="10"/>
    </row>
    <row r="4" spans="1:23" ht="8.1" customHeight="1" x14ac:dyDescent="0.2">
      <c r="A4" s="11"/>
      <c r="B4" s="5"/>
      <c r="C4" s="5"/>
      <c r="D4" s="5"/>
      <c r="E4" s="5"/>
      <c r="F4" s="5"/>
      <c r="G4" s="5"/>
      <c r="H4" s="5"/>
      <c r="I4" s="5"/>
      <c r="J4" s="5"/>
      <c r="K4" s="5"/>
      <c r="L4" s="5"/>
      <c r="M4" s="5"/>
      <c r="N4" s="5"/>
      <c r="O4" s="5"/>
      <c r="P4" s="12"/>
      <c r="Q4" s="10"/>
      <c r="R4" s="10"/>
      <c r="S4" s="10"/>
    </row>
    <row r="5" spans="1:23" ht="15.75" x14ac:dyDescent="0.2">
      <c r="A5" s="7"/>
      <c r="B5" s="275"/>
      <c r="C5" s="13"/>
      <c r="D5" s="6"/>
      <c r="E5" s="6"/>
      <c r="F5" s="6"/>
      <c r="G5" s="6"/>
      <c r="H5" s="6"/>
      <c r="I5" s="6"/>
      <c r="J5" s="6"/>
      <c r="K5" s="6"/>
      <c r="L5" s="6"/>
      <c r="M5" s="6"/>
      <c r="N5" s="6"/>
      <c r="O5" s="6"/>
      <c r="P5" s="9"/>
      <c r="Q5" s="10"/>
      <c r="R5" s="10"/>
      <c r="S5" s="10"/>
    </row>
    <row r="6" spans="1:23" ht="8.1" customHeight="1" thickBot="1" x14ac:dyDescent="0.25">
      <c r="A6" s="11"/>
      <c r="B6" s="5"/>
      <c r="C6" s="5"/>
      <c r="D6" s="5"/>
      <c r="E6" s="5"/>
      <c r="F6" s="5"/>
      <c r="G6" s="5"/>
      <c r="H6" s="5"/>
      <c r="I6" s="5"/>
      <c r="J6" s="5"/>
      <c r="K6" s="5"/>
      <c r="L6" s="5"/>
      <c r="M6" s="5"/>
      <c r="N6" s="5"/>
      <c r="O6" s="5"/>
      <c r="P6" s="15"/>
    </row>
    <row r="7" spans="1:23" ht="13.5" thickBot="1" x14ac:dyDescent="0.25">
      <c r="A7" s="639"/>
      <c r="B7" s="640"/>
      <c r="C7" s="640"/>
      <c r="D7" s="640"/>
      <c r="E7" s="640"/>
      <c r="F7" s="640"/>
      <c r="G7" s="640"/>
      <c r="H7" s="640"/>
      <c r="I7" s="640"/>
      <c r="J7" s="640"/>
      <c r="K7" s="640"/>
      <c r="L7" s="640"/>
      <c r="M7" s="640"/>
      <c r="N7" s="640"/>
      <c r="O7" s="640"/>
      <c r="P7" s="641"/>
      <c r="Q7" s="16"/>
      <c r="R7" s="16"/>
      <c r="S7" s="16"/>
    </row>
    <row r="8" spans="1:23" ht="8.1" customHeight="1" x14ac:dyDescent="0.2">
      <c r="A8" s="4"/>
      <c r="B8" s="5"/>
      <c r="C8" s="5"/>
      <c r="D8" s="5"/>
      <c r="E8" s="5"/>
      <c r="F8" s="5"/>
      <c r="G8" s="5"/>
      <c r="H8" s="5"/>
      <c r="I8" s="5"/>
      <c r="J8" s="5"/>
      <c r="K8" s="5"/>
      <c r="L8" s="5"/>
      <c r="M8" s="5"/>
      <c r="N8" s="5"/>
      <c r="O8" s="5"/>
      <c r="P8" s="15"/>
    </row>
    <row r="9" spans="1:23" x14ac:dyDescent="0.2">
      <c r="A9" s="19"/>
      <c r="B9" s="94"/>
      <c r="C9" s="94"/>
      <c r="D9" s="94"/>
      <c r="E9" s="94"/>
      <c r="F9" s="94"/>
      <c r="G9" s="94"/>
      <c r="H9" s="94"/>
      <c r="I9" s="94"/>
      <c r="J9" s="94"/>
      <c r="K9" s="94"/>
      <c r="L9" s="94"/>
      <c r="M9" s="94"/>
      <c r="N9" s="137"/>
      <c r="O9" s="95"/>
      <c r="P9" s="95"/>
      <c r="Q9" s="21"/>
      <c r="R9" s="21"/>
      <c r="S9" s="21"/>
    </row>
    <row r="10" spans="1:23" x14ac:dyDescent="0.2">
      <c r="A10" s="246"/>
      <c r="B10" s="250"/>
      <c r="C10" s="247"/>
      <c r="D10" s="137"/>
      <c r="E10" s="137"/>
      <c r="F10" s="137"/>
      <c r="G10" s="137"/>
      <c r="H10" s="137"/>
      <c r="I10" s="137"/>
      <c r="J10" s="137"/>
      <c r="K10" s="137"/>
      <c r="L10" s="137"/>
      <c r="M10" s="137"/>
      <c r="N10" s="137"/>
      <c r="O10" s="248"/>
      <c r="P10" s="249"/>
      <c r="Q10" s="21"/>
      <c r="R10" s="21"/>
      <c r="S10" s="21"/>
    </row>
    <row r="11" spans="1:23" x14ac:dyDescent="0.2">
      <c r="A11" s="93"/>
      <c r="B11" s="98"/>
      <c r="C11" s="99"/>
      <c r="D11" s="100"/>
      <c r="E11" s="100"/>
      <c r="F11" s="202"/>
      <c r="G11" s="101"/>
      <c r="H11" s="101"/>
      <c r="I11" s="101"/>
      <c r="J11" s="101"/>
      <c r="K11" s="101"/>
      <c r="L11" s="101"/>
      <c r="M11" s="101"/>
      <c r="N11" s="101"/>
      <c r="O11" s="102"/>
      <c r="P11" s="103"/>
      <c r="Q11" s="21"/>
      <c r="R11" s="21"/>
      <c r="S11" s="21"/>
    </row>
    <row r="12" spans="1:23" ht="12.75" customHeight="1" x14ac:dyDescent="0.2">
      <c r="A12" s="107"/>
      <c r="B12" s="104"/>
      <c r="C12" s="101"/>
      <c r="D12" s="38"/>
      <c r="E12" s="38"/>
      <c r="F12" s="38"/>
      <c r="G12" s="38"/>
      <c r="H12" s="38"/>
      <c r="I12" s="38"/>
      <c r="J12" s="38"/>
      <c r="K12" s="38"/>
      <c r="L12" s="38"/>
      <c r="M12" s="38"/>
      <c r="N12" s="38"/>
      <c r="O12" s="109"/>
      <c r="P12" s="24"/>
      <c r="Q12" s="23"/>
      <c r="R12" s="23"/>
      <c r="S12" s="23"/>
    </row>
    <row r="13" spans="1:23" ht="16.5" customHeight="1" x14ac:dyDescent="0.2">
      <c r="A13" s="136"/>
      <c r="B13" s="242"/>
      <c r="C13" s="245"/>
      <c r="D13" s="245"/>
      <c r="E13" s="245"/>
      <c r="F13" s="241"/>
      <c r="G13" s="241"/>
      <c r="H13" s="241"/>
      <c r="I13" s="241"/>
      <c r="J13" s="241"/>
      <c r="K13" s="241"/>
      <c r="L13" s="241"/>
      <c r="M13" s="241"/>
      <c r="N13" s="241"/>
      <c r="O13" s="243"/>
      <c r="P13" s="243"/>
      <c r="Q13" s="23"/>
      <c r="R13" s="23"/>
      <c r="S13" s="23"/>
    </row>
    <row r="14" spans="1:23" ht="36.75" customHeight="1" x14ac:dyDescent="0.2">
      <c r="A14" s="108"/>
      <c r="B14" s="200"/>
      <c r="C14" s="101"/>
      <c r="D14" s="38"/>
      <c r="E14" s="38"/>
      <c r="F14" s="27"/>
      <c r="G14" s="110"/>
      <c r="H14" s="110"/>
      <c r="I14" s="38"/>
      <c r="J14" s="38"/>
      <c r="K14" s="38"/>
      <c r="L14" s="38"/>
      <c r="M14" s="38"/>
      <c r="N14" s="38"/>
      <c r="O14" s="38"/>
      <c r="P14" s="111"/>
      <c r="Q14" s="23"/>
      <c r="R14" s="23">
        <v>1.42</v>
      </c>
      <c r="S14" s="23"/>
      <c r="T14" s="28"/>
    </row>
    <row r="15" spans="1:23" ht="37.5" customHeight="1" x14ac:dyDescent="0.2">
      <c r="A15" s="108"/>
      <c r="B15" s="200"/>
      <c r="C15" s="105"/>
      <c r="D15" s="112"/>
      <c r="E15" s="38"/>
      <c r="F15" s="27"/>
      <c r="G15" s="38"/>
      <c r="H15" s="38"/>
      <c r="I15" s="38"/>
      <c r="J15" s="27"/>
      <c r="K15" s="38"/>
      <c r="L15" s="38"/>
      <c r="M15" s="38"/>
      <c r="N15" s="38"/>
      <c r="O15" s="38"/>
      <c r="P15" s="24"/>
      <c r="Q15" s="23"/>
      <c r="R15" s="23"/>
      <c r="S15" s="23"/>
    </row>
    <row r="16" spans="1:23" ht="45.75" customHeight="1" x14ac:dyDescent="0.2">
      <c r="A16" s="108"/>
      <c r="B16" s="200"/>
      <c r="C16" s="105"/>
      <c r="D16" s="112"/>
      <c r="E16" s="38"/>
      <c r="F16" s="38"/>
      <c r="G16" s="110"/>
      <c r="H16" s="110"/>
      <c r="I16" s="110"/>
      <c r="J16" s="27"/>
      <c r="K16" s="38"/>
      <c r="L16" s="42"/>
      <c r="M16" s="42"/>
      <c r="N16" s="241"/>
      <c r="O16" s="27"/>
      <c r="P16" s="24"/>
      <c r="Q16" s="251"/>
      <c r="R16" s="31"/>
      <c r="S16" s="31"/>
      <c r="T16" s="32"/>
      <c r="U16" s="33"/>
      <c r="V16" s="34"/>
      <c r="W16" s="34"/>
    </row>
    <row r="17" spans="1:23" ht="24" customHeight="1" x14ac:dyDescent="0.2">
      <c r="A17" s="108"/>
      <c r="B17" s="200"/>
      <c r="C17" s="105"/>
      <c r="D17" s="112"/>
      <c r="E17" s="38"/>
      <c r="F17" s="27"/>
      <c r="G17" s="110"/>
      <c r="H17" s="110"/>
      <c r="I17" s="110"/>
      <c r="J17" s="42"/>
      <c r="K17" s="38"/>
      <c r="L17" s="38"/>
      <c r="M17" s="42"/>
      <c r="N17" s="38"/>
      <c r="O17" s="109"/>
      <c r="P17" s="24"/>
      <c r="S17" s="35"/>
      <c r="T17" s="1"/>
      <c r="U17" s="36"/>
      <c r="V17" s="37"/>
      <c r="W17" s="30"/>
    </row>
    <row r="18" spans="1:23" x14ac:dyDescent="0.2">
      <c r="A18" s="108"/>
      <c r="B18" s="200"/>
      <c r="C18" s="105"/>
      <c r="D18" s="112"/>
      <c r="E18" s="38"/>
      <c r="F18" s="27"/>
      <c r="G18" s="113"/>
      <c r="H18" s="113"/>
      <c r="I18" s="113"/>
      <c r="J18" s="42"/>
      <c r="K18" s="42"/>
      <c r="L18" s="42"/>
      <c r="M18" s="42"/>
      <c r="N18" s="42"/>
      <c r="O18" s="91"/>
      <c r="P18" s="43"/>
      <c r="R18" s="31"/>
      <c r="S18" s="31"/>
      <c r="T18" s="32"/>
      <c r="U18" s="33"/>
      <c r="V18" s="34"/>
      <c r="W18" s="34"/>
    </row>
    <row r="19" spans="1:23" ht="36.75" customHeight="1" x14ac:dyDescent="0.2">
      <c r="A19" s="108"/>
      <c r="B19" s="200"/>
      <c r="C19" s="105"/>
      <c r="D19" s="112"/>
      <c r="E19" s="38"/>
      <c r="F19" s="27"/>
      <c r="G19" s="113"/>
      <c r="H19" s="113"/>
      <c r="I19" s="113"/>
      <c r="J19" s="27"/>
      <c r="K19" s="42"/>
      <c r="L19" s="42"/>
      <c r="M19" s="42"/>
      <c r="N19" s="42"/>
      <c r="O19" s="91"/>
      <c r="P19" s="43"/>
      <c r="T19" s="35"/>
      <c r="U19" s="36"/>
      <c r="V19" s="37"/>
      <c r="W19" s="40"/>
    </row>
    <row r="20" spans="1:23" ht="42" customHeight="1" x14ac:dyDescent="0.2">
      <c r="A20" s="108"/>
      <c r="B20" s="200"/>
      <c r="C20" s="105"/>
      <c r="D20" s="112"/>
      <c r="E20" s="38"/>
      <c r="F20" s="42"/>
      <c r="G20" s="113"/>
      <c r="H20" s="113"/>
      <c r="I20" s="113"/>
      <c r="J20" s="42"/>
      <c r="K20" s="42"/>
      <c r="L20" s="42"/>
      <c r="M20" s="42"/>
      <c r="N20" s="241"/>
      <c r="O20" s="91"/>
      <c r="P20" s="29"/>
      <c r="T20" s="35"/>
      <c r="U20" s="36"/>
      <c r="V20" s="37"/>
      <c r="W20" s="40"/>
    </row>
    <row r="21" spans="1:23" x14ac:dyDescent="0.2">
      <c r="A21" s="108"/>
      <c r="B21" s="200"/>
      <c r="C21" s="105"/>
      <c r="D21" s="112"/>
      <c r="E21" s="38"/>
      <c r="F21" s="42"/>
      <c r="G21" s="110"/>
      <c r="H21" s="110"/>
      <c r="I21" s="110"/>
      <c r="J21" s="42"/>
      <c r="K21" s="38"/>
      <c r="L21" s="42"/>
      <c r="M21" s="42"/>
      <c r="N21" s="38"/>
      <c r="O21" s="38"/>
      <c r="P21" s="24"/>
      <c r="R21" s="31"/>
      <c r="S21" s="31"/>
      <c r="T21" s="32"/>
      <c r="U21" s="33"/>
      <c r="V21" s="34"/>
      <c r="W21" s="34"/>
    </row>
    <row r="22" spans="1:23" ht="28.5" customHeight="1" x14ac:dyDescent="0.2">
      <c r="A22" s="108"/>
      <c r="B22" s="200"/>
      <c r="C22" s="105"/>
      <c r="D22" s="112"/>
      <c r="E22" s="38"/>
      <c r="F22" s="42"/>
      <c r="G22" s="110"/>
      <c r="H22" s="110"/>
      <c r="I22" s="110"/>
      <c r="J22" s="42"/>
      <c r="K22" s="38"/>
      <c r="L22" s="42"/>
      <c r="M22" s="42"/>
      <c r="N22" s="38"/>
      <c r="O22" s="38"/>
      <c r="P22" s="24"/>
      <c r="T22" s="35"/>
      <c r="U22" s="36"/>
      <c r="V22" s="37"/>
      <c r="W22" s="30"/>
    </row>
    <row r="23" spans="1:23" ht="60" customHeight="1" x14ac:dyDescent="0.2">
      <c r="A23" s="108"/>
      <c r="B23" s="201"/>
      <c r="C23" s="101"/>
      <c r="D23" s="38"/>
      <c r="E23" s="101"/>
      <c r="F23" s="38"/>
      <c r="G23" s="110"/>
      <c r="H23" s="110"/>
      <c r="I23" s="110"/>
      <c r="J23" s="38"/>
      <c r="K23" s="38"/>
      <c r="L23" s="38"/>
      <c r="M23" s="38"/>
      <c r="N23" s="38"/>
      <c r="O23" s="38"/>
      <c r="P23" s="24"/>
      <c r="T23" s="35"/>
      <c r="U23" s="36"/>
      <c r="V23" s="37"/>
      <c r="W23" s="30"/>
    </row>
    <row r="24" spans="1:23" ht="36" customHeight="1" x14ac:dyDescent="0.2">
      <c r="A24" s="108"/>
      <c r="B24" s="201"/>
      <c r="C24" s="106"/>
      <c r="D24" s="38"/>
      <c r="E24" s="38"/>
      <c r="F24" s="42"/>
      <c r="G24" s="110"/>
      <c r="H24" s="110"/>
      <c r="I24" s="110"/>
      <c r="J24" s="42"/>
      <c r="K24" s="38"/>
      <c r="L24" s="42"/>
      <c r="M24" s="42"/>
      <c r="N24" s="38"/>
      <c r="O24" s="38"/>
      <c r="P24" s="24"/>
      <c r="R24" s="31"/>
      <c r="S24" s="31"/>
      <c r="T24" s="32"/>
      <c r="U24" s="33"/>
      <c r="V24" s="34"/>
      <c r="W24" s="34"/>
    </row>
    <row r="26" spans="1:23" s="129" customFormat="1" x14ac:dyDescent="0.2">
      <c r="Q26" s="1"/>
      <c r="R26" s="1"/>
      <c r="S26" s="1"/>
    </row>
    <row r="27" spans="1:23" x14ac:dyDescent="0.2">
      <c r="L27" s="5"/>
      <c r="M27" s="5"/>
      <c r="N27" s="5"/>
      <c r="O27" s="5"/>
      <c r="P27" s="5"/>
    </row>
    <row r="28" spans="1:23" ht="18" x14ac:dyDescent="0.2">
      <c r="C28" s="158"/>
      <c r="D28" s="159"/>
      <c r="E28" s="160"/>
      <c r="F28" s="161"/>
      <c r="H28" s="159"/>
      <c r="I28" s="160"/>
      <c r="J28" s="161"/>
      <c r="L28" s="237"/>
      <c r="M28" s="237"/>
      <c r="N28" s="238"/>
      <c r="O28" s="5"/>
      <c r="P28" s="5"/>
    </row>
    <row r="29" spans="1:23" x14ac:dyDescent="0.2">
      <c r="C29" s="158"/>
      <c r="D29" s="162"/>
      <c r="E29" s="163"/>
      <c r="F29" s="158"/>
      <c r="H29" s="162"/>
      <c r="I29" s="163"/>
      <c r="J29" s="158"/>
      <c r="L29" s="237"/>
      <c r="M29" s="237"/>
      <c r="N29" s="237"/>
      <c r="O29" s="5"/>
      <c r="P29" s="5"/>
    </row>
    <row r="30" spans="1:23" x14ac:dyDescent="0.2">
      <c r="C30" s="158"/>
      <c r="D30" s="164"/>
      <c r="E30" s="165"/>
      <c r="F30" s="158"/>
      <c r="H30" s="164"/>
      <c r="I30" s="165"/>
      <c r="J30" s="158"/>
      <c r="L30" s="237"/>
      <c r="M30" s="237"/>
      <c r="N30" s="237"/>
      <c r="O30" s="5"/>
      <c r="P30" s="5"/>
    </row>
    <row r="31" spans="1:23" x14ac:dyDescent="0.2">
      <c r="L31" s="5"/>
      <c r="M31" s="5"/>
      <c r="N31" s="5"/>
      <c r="O31" s="5"/>
      <c r="P31" s="5"/>
    </row>
  </sheetData>
  <mergeCells count="3">
    <mergeCell ref="A1:P1"/>
    <mergeCell ref="B3:E3"/>
    <mergeCell ref="A7:P7"/>
  </mergeCells>
  <pageMargins left="0.51181102362204722" right="0.51181102362204722" top="0.78740157480314965" bottom="0.78740157480314965" header="0.31496062992125984" footer="0.31496062992125984"/>
  <pageSetup paperSize="9" scale="52"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1"/>
  <sheetViews>
    <sheetView topLeftCell="I38" zoomScale="80" zoomScaleNormal="80" workbookViewId="0">
      <selection activeCell="R52" sqref="I26:R52"/>
    </sheetView>
  </sheetViews>
  <sheetFormatPr defaultRowHeight="12.75" x14ac:dyDescent="0.2"/>
  <cols>
    <col min="1" max="8" width="0" hidden="1" customWidth="1"/>
    <col min="12" max="12" width="13" customWidth="1"/>
    <col min="14" max="14" width="11.140625" bestFit="1" customWidth="1"/>
    <col min="15" max="15" width="9.85546875" customWidth="1"/>
    <col min="16" max="16" width="10.42578125" customWidth="1"/>
  </cols>
  <sheetData>
    <row r="1" spans="1:19" ht="15.75" x14ac:dyDescent="0.25">
      <c r="A1" s="167"/>
      <c r="B1" s="167"/>
      <c r="C1" s="167"/>
      <c r="D1" s="167"/>
      <c r="E1" s="168"/>
      <c r="F1" s="168"/>
      <c r="G1" s="168"/>
      <c r="H1" s="167"/>
      <c r="I1" s="167"/>
      <c r="J1" s="167"/>
      <c r="K1" s="167"/>
      <c r="L1" s="167"/>
      <c r="M1" s="167"/>
      <c r="N1" s="169"/>
      <c r="O1" s="167"/>
      <c r="P1" s="167"/>
      <c r="Q1" s="128"/>
      <c r="R1" s="128"/>
      <c r="S1" s="167"/>
    </row>
    <row r="2" spans="1:19" x14ac:dyDescent="0.2">
      <c r="A2" s="167"/>
      <c r="B2" s="170"/>
      <c r="C2" s="167"/>
      <c r="D2" s="167"/>
      <c r="E2" s="171"/>
      <c r="F2" s="171"/>
      <c r="G2" s="171"/>
      <c r="H2" s="167"/>
      <c r="I2" s="167"/>
      <c r="J2" s="167"/>
      <c r="K2" s="167"/>
      <c r="L2" s="167"/>
      <c r="M2" s="167"/>
      <c r="N2" s="167"/>
      <c r="O2" s="167"/>
      <c r="P2" s="167"/>
      <c r="Q2" s="128"/>
      <c r="R2" s="128"/>
      <c r="S2" s="167"/>
    </row>
    <row r="3" spans="1:19" x14ac:dyDescent="0.2">
      <c r="A3" s="167"/>
      <c r="B3" s="170"/>
      <c r="C3" s="167"/>
      <c r="D3" s="167"/>
      <c r="E3" s="171"/>
      <c r="F3" s="171"/>
      <c r="G3" s="171"/>
      <c r="H3" s="167"/>
      <c r="I3" s="167"/>
      <c r="J3" s="167"/>
      <c r="K3" s="167"/>
      <c r="L3" s="167"/>
      <c r="M3" s="167"/>
      <c r="N3" s="167"/>
      <c r="O3" s="167"/>
      <c r="P3" s="167"/>
      <c r="Q3" s="167"/>
      <c r="R3" s="167"/>
      <c r="S3" s="167"/>
    </row>
    <row r="4" spans="1:19" x14ac:dyDescent="0.2">
      <c r="A4" s="167"/>
      <c r="B4" s="170"/>
      <c r="C4" s="167"/>
      <c r="D4" s="167"/>
      <c r="E4" s="171"/>
      <c r="F4" s="171"/>
      <c r="G4" s="171"/>
      <c r="H4" s="167"/>
      <c r="I4" s="643"/>
      <c r="J4" s="644"/>
      <c r="K4" s="643"/>
      <c r="L4" s="645"/>
      <c r="M4" s="645"/>
      <c r="N4" s="645"/>
      <c r="O4" s="645"/>
      <c r="P4" s="645"/>
      <c r="Q4" s="645"/>
      <c r="R4" s="644"/>
      <c r="S4" s="167"/>
    </row>
    <row r="5" spans="1:19" ht="19.5" x14ac:dyDescent="0.3">
      <c r="A5" s="167"/>
      <c r="B5" s="170"/>
      <c r="C5" s="167"/>
      <c r="D5" s="167"/>
      <c r="E5" s="171"/>
      <c r="F5" s="171"/>
      <c r="G5" s="171"/>
      <c r="H5" s="167"/>
      <c r="I5" s="646"/>
      <c r="J5" s="647"/>
      <c r="K5" s="648"/>
      <c r="L5" s="649"/>
      <c r="M5" s="649"/>
      <c r="N5" s="649"/>
      <c r="O5" s="649"/>
      <c r="P5" s="649"/>
      <c r="Q5" s="649"/>
      <c r="R5" s="650"/>
      <c r="S5" s="172"/>
    </row>
    <row r="6" spans="1:19" x14ac:dyDescent="0.2">
      <c r="A6" s="167"/>
      <c r="B6" s="170"/>
      <c r="C6" s="167"/>
      <c r="D6" s="167"/>
      <c r="E6" s="171"/>
      <c r="F6" s="171"/>
      <c r="G6" s="171"/>
      <c r="H6" s="167"/>
      <c r="I6" s="173"/>
      <c r="J6" s="173"/>
      <c r="K6" s="173"/>
      <c r="L6" s="173"/>
      <c r="M6" s="173"/>
      <c r="N6" s="173"/>
      <c r="O6" s="173"/>
      <c r="P6" s="173"/>
      <c r="Q6" s="173"/>
      <c r="R6" s="173"/>
      <c r="S6" s="167"/>
    </row>
    <row r="7" spans="1:19" x14ac:dyDescent="0.2">
      <c r="A7" s="167"/>
      <c r="B7" s="174"/>
      <c r="C7" s="167"/>
      <c r="D7" s="167"/>
      <c r="E7" s="171"/>
      <c r="F7" s="171"/>
      <c r="G7" s="171"/>
      <c r="H7" s="167"/>
      <c r="I7" s="643"/>
      <c r="J7" s="645"/>
      <c r="K7" s="645"/>
      <c r="L7" s="645"/>
      <c r="M7" s="645"/>
      <c r="N7" s="645"/>
      <c r="O7" s="645"/>
      <c r="P7" s="645"/>
      <c r="Q7" s="645"/>
      <c r="R7" s="644"/>
      <c r="S7" s="167"/>
    </row>
    <row r="8" spans="1:19" x14ac:dyDescent="0.2">
      <c r="A8" s="167"/>
      <c r="B8" s="170"/>
      <c r="C8" s="167"/>
      <c r="D8" s="167"/>
      <c r="E8" s="171"/>
      <c r="F8" s="171"/>
      <c r="G8" s="171"/>
      <c r="H8" s="167"/>
      <c r="I8" s="642"/>
      <c r="J8" s="642"/>
      <c r="K8" s="642"/>
      <c r="L8" s="642"/>
      <c r="M8" s="642"/>
      <c r="N8" s="642"/>
      <c r="O8" s="642"/>
      <c r="P8" s="642"/>
      <c r="Q8" s="642"/>
      <c r="R8" s="642"/>
      <c r="S8" s="167"/>
    </row>
    <row r="9" spans="1:19" x14ac:dyDescent="0.2">
      <c r="A9" s="167"/>
      <c r="B9" s="170"/>
      <c r="C9" s="167"/>
      <c r="D9" s="167"/>
      <c r="E9" s="171"/>
      <c r="F9" s="171"/>
      <c r="G9" s="171"/>
      <c r="H9" s="167"/>
      <c r="I9" s="173"/>
      <c r="J9" s="173"/>
      <c r="K9" s="173"/>
      <c r="L9" s="173"/>
      <c r="M9" s="173"/>
      <c r="N9" s="173"/>
      <c r="O9" s="173"/>
      <c r="P9" s="173"/>
      <c r="Q9" s="173"/>
      <c r="R9" s="173"/>
      <c r="S9" s="167"/>
    </row>
    <row r="10" spans="1:19" x14ac:dyDescent="0.2">
      <c r="A10" s="167"/>
      <c r="B10" s="170"/>
      <c r="C10" s="167"/>
      <c r="D10" s="167"/>
      <c r="E10" s="171"/>
      <c r="F10" s="171"/>
      <c r="G10" s="171"/>
      <c r="H10" s="167"/>
      <c r="I10" s="643"/>
      <c r="J10" s="645"/>
      <c r="K10" s="645"/>
      <c r="L10" s="645"/>
      <c r="M10" s="645"/>
      <c r="N10" s="645"/>
      <c r="O10" s="645"/>
      <c r="P10" s="645"/>
      <c r="Q10" s="643"/>
      <c r="R10" s="644"/>
      <c r="S10" s="167"/>
    </row>
    <row r="11" spans="1:19" x14ac:dyDescent="0.2">
      <c r="A11" s="167"/>
      <c r="B11" s="170"/>
      <c r="C11" s="167"/>
      <c r="D11" s="167"/>
      <c r="E11" s="171"/>
      <c r="F11" s="171"/>
      <c r="G11" s="171"/>
      <c r="H11" s="167"/>
      <c r="I11" s="651"/>
      <c r="J11" s="652"/>
      <c r="K11" s="652"/>
      <c r="L11" s="652"/>
      <c r="M11" s="652"/>
      <c r="N11" s="652"/>
      <c r="O11" s="652"/>
      <c r="P11" s="653"/>
      <c r="Q11" s="654"/>
      <c r="R11" s="655"/>
      <c r="S11" s="167"/>
    </row>
    <row r="12" spans="1:19" x14ac:dyDescent="0.2">
      <c r="A12" s="167"/>
      <c r="B12" s="170"/>
      <c r="C12" s="167"/>
      <c r="D12" s="167"/>
      <c r="E12" s="171"/>
      <c r="F12" s="171"/>
      <c r="G12" s="171"/>
      <c r="H12" s="167"/>
      <c r="I12" s="167"/>
      <c r="J12" s="167"/>
      <c r="K12" s="167"/>
      <c r="L12" s="167"/>
      <c r="M12" s="167"/>
      <c r="N12" s="167"/>
      <c r="O12" s="167"/>
      <c r="P12" s="167"/>
      <c r="Q12" s="167"/>
      <c r="R12" s="167"/>
      <c r="S12" s="167"/>
    </row>
    <row r="13" spans="1:19" ht="24" customHeight="1" x14ac:dyDescent="0.2">
      <c r="A13" s="167"/>
      <c r="B13" s="174"/>
      <c r="C13" s="167"/>
      <c r="D13" s="167"/>
      <c r="E13" s="171"/>
      <c r="F13" s="171"/>
      <c r="G13" s="171"/>
      <c r="H13" s="167"/>
      <c r="I13" s="656"/>
      <c r="J13" s="656"/>
      <c r="K13" s="656"/>
      <c r="L13" s="656"/>
      <c r="M13" s="656"/>
      <c r="N13" s="656"/>
      <c r="O13" s="656"/>
      <c r="P13" s="656"/>
      <c r="Q13" s="657"/>
      <c r="R13" s="657"/>
      <c r="S13" s="167"/>
    </row>
    <row r="14" spans="1:19" x14ac:dyDescent="0.2">
      <c r="A14" s="167"/>
      <c r="B14" s="170"/>
      <c r="C14" s="167"/>
      <c r="D14" s="167"/>
      <c r="E14" s="171"/>
      <c r="F14" s="171"/>
      <c r="G14" s="171"/>
      <c r="H14" s="167"/>
      <c r="I14" s="658"/>
      <c r="J14" s="658"/>
      <c r="K14" s="658"/>
      <c r="L14" s="658"/>
      <c r="M14" s="658"/>
      <c r="N14" s="658"/>
      <c r="O14" s="658"/>
      <c r="P14" s="658"/>
      <c r="Q14" s="657"/>
      <c r="R14" s="657"/>
      <c r="S14" s="167"/>
    </row>
    <row r="15" spans="1:19" x14ac:dyDescent="0.2">
      <c r="A15" s="167"/>
      <c r="B15" s="170"/>
      <c r="C15" s="167"/>
      <c r="D15" s="167"/>
      <c r="E15" s="171"/>
      <c r="F15" s="171"/>
      <c r="G15" s="171"/>
      <c r="H15" s="167"/>
      <c r="I15" s="167"/>
      <c r="J15" s="167"/>
      <c r="K15" s="167"/>
      <c r="L15" s="167"/>
      <c r="M15" s="167"/>
      <c r="N15" s="167"/>
      <c r="O15" s="167"/>
      <c r="P15" s="167"/>
      <c r="Q15" s="167"/>
      <c r="R15" s="167"/>
      <c r="S15" s="167"/>
    </row>
    <row r="16" spans="1:19" x14ac:dyDescent="0.2">
      <c r="A16" s="167"/>
      <c r="B16" s="170"/>
      <c r="C16" s="167"/>
      <c r="D16" s="167"/>
      <c r="E16" s="171"/>
      <c r="F16" s="171"/>
      <c r="G16" s="171"/>
      <c r="H16" s="167"/>
      <c r="I16" s="659"/>
      <c r="J16" s="659"/>
      <c r="K16" s="659"/>
      <c r="L16" s="659"/>
      <c r="M16" s="659"/>
      <c r="N16" s="660"/>
      <c r="O16" s="660"/>
      <c r="P16" s="661"/>
      <c r="Q16" s="661"/>
      <c r="R16" s="662"/>
      <c r="S16" s="167"/>
    </row>
    <row r="17" spans="1:19" x14ac:dyDescent="0.2">
      <c r="A17" s="167"/>
      <c r="B17" s="170"/>
      <c r="C17" s="167"/>
      <c r="D17" s="167"/>
      <c r="E17" s="171"/>
      <c r="F17" s="171"/>
      <c r="G17" s="171"/>
      <c r="H17" s="167"/>
      <c r="I17" s="659"/>
      <c r="J17" s="659"/>
      <c r="K17" s="659"/>
      <c r="L17" s="659"/>
      <c r="M17" s="659"/>
      <c r="N17" s="660"/>
      <c r="O17" s="660"/>
      <c r="P17" s="661"/>
      <c r="Q17" s="661"/>
      <c r="R17" s="662"/>
      <c r="S17" s="167"/>
    </row>
    <row r="18" spans="1:19" ht="15" x14ac:dyDescent="0.2">
      <c r="A18" s="167"/>
      <c r="B18" s="170"/>
      <c r="C18" s="167"/>
      <c r="D18" s="167"/>
      <c r="E18" s="171"/>
      <c r="F18" s="171"/>
      <c r="G18" s="171"/>
      <c r="H18" s="167"/>
      <c r="I18" s="664"/>
      <c r="J18" s="664"/>
      <c r="K18" s="664"/>
      <c r="L18" s="664"/>
      <c r="M18" s="175"/>
      <c r="N18" s="176"/>
      <c r="O18" s="177"/>
      <c r="P18" s="178"/>
      <c r="Q18" s="178"/>
      <c r="R18" s="178"/>
      <c r="S18" s="167"/>
    </row>
    <row r="19" spans="1:19" ht="15" x14ac:dyDescent="0.2">
      <c r="A19" s="167"/>
      <c r="B19" s="170"/>
      <c r="C19" s="167"/>
      <c r="D19" s="167"/>
      <c r="E19" s="171"/>
      <c r="F19" s="171"/>
      <c r="G19" s="171"/>
      <c r="H19" s="167"/>
      <c r="I19" s="664"/>
      <c r="J19" s="664"/>
      <c r="K19" s="664"/>
      <c r="L19" s="664"/>
      <c r="M19" s="175"/>
      <c r="N19" s="176"/>
      <c r="O19" s="177"/>
      <c r="P19" s="178"/>
      <c r="Q19" s="178"/>
      <c r="R19" s="178"/>
      <c r="S19" s="167"/>
    </row>
    <row r="20" spans="1:19" ht="15" x14ac:dyDescent="0.2">
      <c r="A20" s="167"/>
      <c r="B20" s="174"/>
      <c r="C20" s="167"/>
      <c r="D20" s="167"/>
      <c r="E20" s="171"/>
      <c r="F20" s="171"/>
      <c r="G20" s="171"/>
      <c r="H20" s="167"/>
      <c r="I20" s="664"/>
      <c r="J20" s="664"/>
      <c r="K20" s="664"/>
      <c r="L20" s="664"/>
      <c r="M20" s="175"/>
      <c r="N20" s="176"/>
      <c r="O20" s="177"/>
      <c r="P20" s="178"/>
      <c r="Q20" s="178"/>
      <c r="R20" s="178"/>
      <c r="S20" s="167"/>
    </row>
    <row r="21" spans="1:19" ht="15" x14ac:dyDescent="0.2">
      <c r="A21" s="167"/>
      <c r="B21" s="170"/>
      <c r="C21" s="167"/>
      <c r="D21" s="167"/>
      <c r="E21" s="171"/>
      <c r="F21" s="171"/>
      <c r="G21" s="171"/>
      <c r="H21" s="167"/>
      <c r="I21" s="664"/>
      <c r="J21" s="664"/>
      <c r="K21" s="664"/>
      <c r="L21" s="664"/>
      <c r="M21" s="175"/>
      <c r="N21" s="176"/>
      <c r="O21" s="177"/>
      <c r="P21" s="178"/>
      <c r="Q21" s="178"/>
      <c r="R21" s="178"/>
      <c r="S21" s="167"/>
    </row>
    <row r="22" spans="1:19" ht="15" x14ac:dyDescent="0.2">
      <c r="A22" s="167"/>
      <c r="B22" s="170"/>
      <c r="C22" s="167"/>
      <c r="D22" s="167"/>
      <c r="E22" s="171"/>
      <c r="F22" s="171"/>
      <c r="G22" s="171"/>
      <c r="H22" s="167"/>
      <c r="I22" s="664"/>
      <c r="J22" s="664"/>
      <c r="K22" s="664"/>
      <c r="L22" s="664"/>
      <c r="M22" s="175"/>
      <c r="N22" s="176"/>
      <c r="O22" s="177"/>
      <c r="P22" s="178"/>
      <c r="Q22" s="178"/>
      <c r="R22" s="178"/>
      <c r="S22" s="167"/>
    </row>
    <row r="23" spans="1:19" ht="15" x14ac:dyDescent="0.2">
      <c r="A23" s="167"/>
      <c r="B23" s="170"/>
      <c r="C23" s="167"/>
      <c r="D23" s="167"/>
      <c r="E23" s="171"/>
      <c r="F23" s="171"/>
      <c r="G23" s="171"/>
      <c r="H23" s="167"/>
      <c r="I23" s="665"/>
      <c r="J23" s="665"/>
      <c r="K23" s="665"/>
      <c r="L23" s="665"/>
      <c r="M23" s="175"/>
      <c r="N23" s="176"/>
      <c r="O23" s="177"/>
      <c r="P23" s="178"/>
      <c r="Q23" s="178"/>
      <c r="R23" s="178"/>
      <c r="S23" s="167"/>
    </row>
    <row r="24" spans="1:19" ht="31.5" customHeight="1" x14ac:dyDescent="0.2">
      <c r="A24" s="167"/>
      <c r="B24" s="170"/>
      <c r="C24" s="167"/>
      <c r="D24" s="167"/>
      <c r="E24" s="171"/>
      <c r="F24" s="171"/>
      <c r="G24" s="171"/>
      <c r="H24" s="167"/>
      <c r="I24" s="664"/>
      <c r="J24" s="664"/>
      <c r="K24" s="664"/>
      <c r="L24" s="664"/>
      <c r="M24" s="175"/>
      <c r="N24" s="178"/>
      <c r="O24" s="177"/>
      <c r="P24" s="178"/>
      <c r="Q24" s="178"/>
      <c r="R24" s="178"/>
      <c r="S24" s="167"/>
    </row>
    <row r="25" spans="1:19" ht="26.25" customHeight="1" x14ac:dyDescent="0.2">
      <c r="A25" s="167"/>
      <c r="B25" s="170"/>
      <c r="C25" s="167"/>
      <c r="D25" s="167"/>
      <c r="E25" s="171"/>
      <c r="F25" s="171"/>
      <c r="G25" s="171"/>
      <c r="H25" s="167"/>
      <c r="I25" s="664"/>
      <c r="J25" s="664"/>
      <c r="K25" s="664"/>
      <c r="L25" s="664"/>
      <c r="M25" s="175"/>
      <c r="N25" s="178"/>
      <c r="O25" s="177"/>
      <c r="P25" s="179"/>
      <c r="Q25" s="179"/>
      <c r="R25" s="179"/>
      <c r="S25" s="167"/>
    </row>
    <row r="26" spans="1:19" ht="15" x14ac:dyDescent="0.2">
      <c r="A26" s="167"/>
      <c r="B26" s="174"/>
      <c r="C26" s="167"/>
      <c r="D26" s="167"/>
      <c r="E26" s="171"/>
      <c r="F26" s="171"/>
      <c r="G26" s="171"/>
      <c r="H26" s="167"/>
      <c r="I26" s="664"/>
      <c r="J26" s="664"/>
      <c r="K26" s="664"/>
      <c r="L26" s="664"/>
      <c r="M26" s="180"/>
      <c r="N26" s="178"/>
      <c r="O26" s="181"/>
      <c r="P26" s="178"/>
      <c r="Q26" s="178"/>
      <c r="R26" s="178"/>
      <c r="S26" s="167"/>
    </row>
    <row r="27" spans="1:19" ht="15" x14ac:dyDescent="0.2">
      <c r="A27" s="167"/>
      <c r="B27" s="170"/>
      <c r="C27" s="167"/>
      <c r="D27" s="167"/>
      <c r="E27" s="171"/>
      <c r="F27" s="171"/>
      <c r="G27" s="171"/>
      <c r="H27" s="167"/>
      <c r="I27" s="666"/>
      <c r="J27" s="666"/>
      <c r="K27" s="666"/>
      <c r="L27" s="666"/>
      <c r="M27" s="182"/>
      <c r="N27" s="183"/>
      <c r="O27" s="184"/>
      <c r="P27" s="667"/>
      <c r="Q27" s="667"/>
      <c r="R27" s="667"/>
      <c r="S27" s="167"/>
    </row>
    <row r="28" spans="1:19" x14ac:dyDescent="0.2">
      <c r="A28" s="167"/>
      <c r="B28" s="170"/>
      <c r="C28" s="167"/>
      <c r="D28" s="167"/>
      <c r="E28" s="171"/>
      <c r="F28" s="171"/>
      <c r="G28" s="171"/>
      <c r="H28" s="167"/>
      <c r="I28" s="167"/>
      <c r="J28" s="167"/>
      <c r="K28" s="167"/>
      <c r="L28" s="167"/>
      <c r="M28" s="167"/>
      <c r="N28" s="167"/>
      <c r="O28" s="167"/>
      <c r="P28" s="167"/>
      <c r="Q28" s="167"/>
      <c r="R28" s="167"/>
      <c r="S28" s="167"/>
    </row>
    <row r="29" spans="1:19" ht="23.25" x14ac:dyDescent="0.2">
      <c r="A29" s="167">
        <f>A28</f>
        <v>0</v>
      </c>
      <c r="B29" s="170" t="s">
        <v>75</v>
      </c>
      <c r="C29" s="167" t="str">
        <f t="shared" ref="C2:C49" si="0">CONCATENATE(A29,"-",B29)</f>
        <v>0-R</v>
      </c>
      <c r="D29" s="167"/>
      <c r="E29" s="171">
        <v>1.46E-2</v>
      </c>
      <c r="F29" s="171">
        <v>2.3199999999999998E-2</v>
      </c>
      <c r="G29" s="171">
        <v>3.1600000000000003E-2</v>
      </c>
      <c r="H29" s="167"/>
      <c r="I29" s="185"/>
      <c r="J29" s="663"/>
      <c r="K29" s="663"/>
      <c r="L29" s="663"/>
      <c r="M29" s="663"/>
      <c r="N29" s="663"/>
      <c r="O29" s="663"/>
      <c r="P29" s="663"/>
      <c r="Q29" s="663"/>
      <c r="R29" s="663"/>
      <c r="S29" s="167"/>
    </row>
    <row r="30" spans="1:19" x14ac:dyDescent="0.2">
      <c r="A30" s="167"/>
      <c r="B30" s="170"/>
      <c r="C30" s="167"/>
      <c r="D30" s="167"/>
      <c r="E30" s="171"/>
      <c r="F30" s="171"/>
      <c r="G30" s="171"/>
      <c r="H30" s="167"/>
      <c r="I30" s="167"/>
      <c r="J30" s="167"/>
      <c r="K30" s="167"/>
      <c r="L30" s="167"/>
      <c r="M30" s="167"/>
      <c r="N30" s="167"/>
      <c r="O30" s="167"/>
      <c r="P30" s="167"/>
      <c r="Q30" s="167"/>
      <c r="R30" s="167"/>
      <c r="S30" s="167"/>
    </row>
    <row r="31" spans="1:19" x14ac:dyDescent="0.2">
      <c r="A31" s="167"/>
      <c r="B31" s="170"/>
      <c r="C31" s="167"/>
      <c r="D31" s="167"/>
      <c r="E31" s="171"/>
      <c r="F31" s="171"/>
      <c r="G31" s="171"/>
      <c r="H31" s="167"/>
      <c r="I31" s="669"/>
      <c r="J31" s="669"/>
      <c r="K31" s="669"/>
      <c r="L31" s="669"/>
      <c r="M31" s="669"/>
      <c r="N31" s="669"/>
      <c r="O31" s="669"/>
      <c r="P31" s="669"/>
      <c r="Q31" s="669"/>
      <c r="R31" s="669"/>
      <c r="S31" s="167"/>
    </row>
    <row r="32" spans="1:19" ht="15.75" x14ac:dyDescent="0.25">
      <c r="A32" s="167">
        <f>A29</f>
        <v>0</v>
      </c>
      <c r="B32" s="170" t="s">
        <v>76</v>
      </c>
      <c r="C32" s="167" t="str">
        <f t="shared" si="0"/>
        <v>0-DF</v>
      </c>
      <c r="D32" s="167"/>
      <c r="E32" s="171">
        <v>9.3999999999999986E-3</v>
      </c>
      <c r="F32" s="171">
        <v>1.0200000000000001E-2</v>
      </c>
      <c r="G32" s="171">
        <v>1.3300000000000001E-2</v>
      </c>
      <c r="H32" s="167"/>
      <c r="I32" s="186"/>
      <c r="J32" s="186"/>
      <c r="K32" s="186"/>
      <c r="L32" s="670"/>
      <c r="M32" s="671"/>
      <c r="N32" s="671"/>
      <c r="O32" s="671"/>
      <c r="P32" s="672"/>
      <c r="Q32" s="186"/>
      <c r="R32" s="186"/>
      <c r="S32" s="167"/>
    </row>
    <row r="33" spans="1:19" ht="15.75" x14ac:dyDescent="0.2">
      <c r="A33" s="167">
        <f>A32</f>
        <v>0</v>
      </c>
      <c r="B33" s="170" t="s">
        <v>77</v>
      </c>
      <c r="C33" s="167" t="str">
        <f t="shared" si="0"/>
        <v>0-L</v>
      </c>
      <c r="D33" s="167"/>
      <c r="E33" s="171">
        <v>7.1399999999999991E-2</v>
      </c>
      <c r="F33" s="171">
        <v>8.4000000000000005E-2</v>
      </c>
      <c r="G33" s="171">
        <v>0.1043</v>
      </c>
      <c r="H33" s="167"/>
      <c r="I33" s="186"/>
      <c r="J33" s="186"/>
      <c r="K33" s="186"/>
      <c r="L33" s="670"/>
      <c r="M33" s="674"/>
      <c r="N33" s="674"/>
      <c r="O33" s="674"/>
      <c r="P33" s="673"/>
      <c r="Q33" s="186"/>
      <c r="R33" s="186"/>
      <c r="S33" s="167"/>
    </row>
    <row r="34" spans="1:19" x14ac:dyDescent="0.2">
      <c r="A34" s="167">
        <f>A33</f>
        <v>0</v>
      </c>
      <c r="B34" s="174" t="s">
        <v>78</v>
      </c>
      <c r="C34" s="167" t="str">
        <f t="shared" si="0"/>
        <v>0-BDI PAD</v>
      </c>
      <c r="D34" s="167"/>
      <c r="E34" s="171">
        <v>0.22800000000000001</v>
      </c>
      <c r="F34" s="171">
        <v>0.27479999999999999</v>
      </c>
      <c r="G34" s="171">
        <v>0.3095</v>
      </c>
      <c r="H34" s="167"/>
      <c r="I34" s="187"/>
      <c r="J34" s="187"/>
      <c r="K34" s="187"/>
      <c r="L34" s="187"/>
      <c r="M34" s="187"/>
      <c r="N34" s="187"/>
      <c r="O34" s="187"/>
      <c r="P34" s="187"/>
      <c r="Q34" s="187"/>
      <c r="R34" s="187"/>
      <c r="S34" s="167"/>
    </row>
    <row r="35" spans="1:19" ht="49.5" customHeight="1" x14ac:dyDescent="0.2">
      <c r="A35" s="167"/>
      <c r="B35" s="174"/>
      <c r="C35" s="167"/>
      <c r="D35" s="167"/>
      <c r="E35" s="171"/>
      <c r="F35" s="171"/>
      <c r="G35" s="171"/>
      <c r="H35" s="167"/>
      <c r="I35" s="675"/>
      <c r="J35" s="675"/>
      <c r="K35" s="675"/>
      <c r="L35" s="675"/>
      <c r="M35" s="675"/>
      <c r="N35" s="675"/>
      <c r="O35" s="675"/>
      <c r="P35" s="675"/>
      <c r="Q35" s="675"/>
      <c r="R35" s="675"/>
      <c r="S35" s="167"/>
    </row>
    <row r="36" spans="1:19" x14ac:dyDescent="0.2">
      <c r="A36" s="167"/>
      <c r="B36" s="174"/>
      <c r="C36" s="167"/>
      <c r="D36" s="167"/>
      <c r="E36" s="171"/>
      <c r="F36" s="171"/>
      <c r="G36" s="171"/>
      <c r="H36" s="167"/>
      <c r="I36" s="167"/>
      <c r="J36" s="167"/>
      <c r="K36" s="167"/>
      <c r="L36" s="167"/>
      <c r="M36" s="167"/>
      <c r="N36" s="167"/>
      <c r="O36" s="167"/>
      <c r="P36" s="167"/>
      <c r="Q36" s="167"/>
      <c r="R36" s="167"/>
      <c r="S36" s="167"/>
    </row>
    <row r="37" spans="1:19" ht="47.25" customHeight="1" x14ac:dyDescent="0.2">
      <c r="A37" s="167"/>
      <c r="B37" s="174"/>
      <c r="C37" s="167"/>
      <c r="D37" s="167"/>
      <c r="E37" s="171"/>
      <c r="F37" s="171"/>
      <c r="G37" s="171"/>
      <c r="H37" s="167"/>
      <c r="I37" s="675"/>
      <c r="J37" s="675"/>
      <c r="K37" s="675"/>
      <c r="L37" s="675"/>
      <c r="M37" s="675"/>
      <c r="N37" s="675"/>
      <c r="O37" s="675"/>
      <c r="P37" s="675"/>
      <c r="Q37" s="675"/>
      <c r="R37" s="675"/>
      <c r="S37" s="167"/>
    </row>
    <row r="38" spans="1:19" x14ac:dyDescent="0.2">
      <c r="A38" s="167" t="s">
        <v>80</v>
      </c>
      <c r="B38" s="170" t="s">
        <v>73</v>
      </c>
      <c r="C38" s="167" t="str">
        <f t="shared" si="0"/>
        <v>Fornecimento de Materiais e Equipamentos (aquisição indireta - em conjunto com licitação de obras)-AC</v>
      </c>
      <c r="D38" s="167"/>
      <c r="E38" s="171">
        <v>1.4999999999999999E-2</v>
      </c>
      <c r="F38" s="171">
        <v>3.4500000000000003E-2</v>
      </c>
      <c r="G38" s="171">
        <v>4.4900000000000002E-2</v>
      </c>
      <c r="H38" s="167"/>
      <c r="I38" s="167"/>
      <c r="J38" s="167"/>
      <c r="K38" s="167"/>
      <c r="L38" s="167"/>
      <c r="M38" s="167"/>
      <c r="N38" s="167"/>
      <c r="O38" s="167"/>
      <c r="P38" s="167"/>
      <c r="Q38" s="167"/>
      <c r="R38" s="167"/>
      <c r="S38" s="167"/>
    </row>
    <row r="39" spans="1:19" x14ac:dyDescent="0.2">
      <c r="A39" s="167" t="str">
        <f>A38</f>
        <v>Fornecimento de Materiais e Equipamentos (aquisição indireta - em conjunto com licitação de obras)</v>
      </c>
      <c r="B39" s="170" t="s">
        <v>74</v>
      </c>
      <c r="C39" s="167" t="str">
        <f t="shared" si="0"/>
        <v>Fornecimento de Materiais e Equipamentos (aquisição indireta - em conjunto com licitação de obras)-SG</v>
      </c>
      <c r="D39" s="167"/>
      <c r="E39" s="171">
        <v>3.0000000000000001E-3</v>
      </c>
      <c r="F39" s="171">
        <v>4.7999999999999996E-3</v>
      </c>
      <c r="G39" s="171">
        <v>8.199999999999999E-3</v>
      </c>
      <c r="H39" s="167"/>
      <c r="I39" s="167"/>
      <c r="J39" s="167"/>
      <c r="K39" s="167"/>
      <c r="L39" s="167"/>
      <c r="M39" s="167"/>
      <c r="N39" s="167"/>
      <c r="O39" s="167"/>
      <c r="P39" s="167"/>
      <c r="Q39" s="167"/>
      <c r="R39" s="167"/>
      <c r="S39" s="167"/>
    </row>
    <row r="40" spans="1:19" ht="52.5" customHeight="1" x14ac:dyDescent="0.2">
      <c r="A40" s="167" t="str">
        <f>A39</f>
        <v>Fornecimento de Materiais e Equipamentos (aquisição indireta - em conjunto com licitação de obras)</v>
      </c>
      <c r="B40" s="170" t="s">
        <v>75</v>
      </c>
      <c r="C40" s="167" t="str">
        <f t="shared" si="0"/>
        <v>Fornecimento de Materiais e Equipamentos (aquisição indireta - em conjunto com licitação de obras)-R</v>
      </c>
      <c r="D40" s="167"/>
      <c r="E40" s="171">
        <v>5.6000000000000008E-3</v>
      </c>
      <c r="F40" s="171">
        <v>8.5000000000000006E-3</v>
      </c>
      <c r="G40" s="171">
        <v>8.8999999999999999E-3</v>
      </c>
      <c r="H40" s="167"/>
      <c r="I40" s="676"/>
      <c r="J40" s="677"/>
      <c r="K40" s="677"/>
      <c r="L40" s="677"/>
      <c r="M40" s="677"/>
      <c r="N40" s="677"/>
      <c r="O40" s="677"/>
      <c r="P40" s="677"/>
      <c r="Q40" s="677"/>
      <c r="R40" s="678"/>
      <c r="S40" s="167"/>
    </row>
    <row r="41" spans="1:19" x14ac:dyDescent="0.2">
      <c r="A41" s="167" t="str">
        <f>A40</f>
        <v>Fornecimento de Materiais e Equipamentos (aquisição indireta - em conjunto com licitação de obras)</v>
      </c>
      <c r="B41" s="170" t="s">
        <v>76</v>
      </c>
      <c r="C41" s="167" t="str">
        <f t="shared" si="0"/>
        <v>Fornecimento de Materiais e Equipamentos (aquisição indireta - em conjunto com licitação de obras)-DF</v>
      </c>
      <c r="D41" s="167"/>
      <c r="E41" s="171">
        <v>8.5000000000000006E-3</v>
      </c>
      <c r="F41" s="171">
        <v>8.5000000000000006E-3</v>
      </c>
      <c r="G41" s="171">
        <v>1.11E-2</v>
      </c>
      <c r="H41" s="167"/>
      <c r="I41" s="167"/>
      <c r="J41" s="167"/>
      <c r="K41" s="167"/>
      <c r="L41" s="167"/>
      <c r="M41" s="167"/>
      <c r="N41" s="167"/>
      <c r="O41" s="167"/>
      <c r="P41" s="167"/>
      <c r="Q41" s="167"/>
      <c r="R41" s="167"/>
      <c r="S41" s="167"/>
    </row>
    <row r="42" spans="1:19" x14ac:dyDescent="0.2">
      <c r="A42" s="167" t="str">
        <f>A41</f>
        <v>Fornecimento de Materiais e Equipamentos (aquisição indireta - em conjunto com licitação de obras)</v>
      </c>
      <c r="B42" s="170" t="s">
        <v>77</v>
      </c>
      <c r="C42" s="167" t="str">
        <f t="shared" si="0"/>
        <v>Fornecimento de Materiais e Equipamentos (aquisição indireta - em conjunto com licitação de obras)-L</v>
      </c>
      <c r="D42" s="167"/>
      <c r="E42" s="171">
        <v>3.5000000000000003E-2</v>
      </c>
      <c r="F42" s="171">
        <v>5.1100000000000007E-2</v>
      </c>
      <c r="G42" s="171">
        <v>6.2199999999999998E-2</v>
      </c>
      <c r="H42" s="167"/>
      <c r="I42" s="679"/>
      <c r="J42" s="679"/>
      <c r="K42" s="679"/>
      <c r="L42" s="679"/>
      <c r="M42" s="167"/>
      <c r="N42" s="167"/>
      <c r="O42" s="680"/>
      <c r="P42" s="680"/>
      <c r="Q42" s="680"/>
      <c r="R42" s="680"/>
      <c r="S42" s="167"/>
    </row>
    <row r="43" spans="1:19" x14ac:dyDescent="0.2">
      <c r="A43" s="167" t="str">
        <f>A42</f>
        <v>Fornecimento de Materiais e Equipamentos (aquisição indireta - em conjunto com licitação de obras)</v>
      </c>
      <c r="B43" s="174" t="s">
        <v>78</v>
      </c>
      <c r="C43" s="167" t="str">
        <f t="shared" si="0"/>
        <v>Fornecimento de Materiais e Equipamentos (aquisição indireta - em conjunto com licitação de obras)-BDI PAD</v>
      </c>
      <c r="D43" s="167"/>
      <c r="E43" s="171">
        <v>0.111</v>
      </c>
      <c r="F43" s="171">
        <v>0.14019999999999999</v>
      </c>
      <c r="G43" s="171">
        <v>0.16800000000000001</v>
      </c>
      <c r="H43" s="167"/>
      <c r="I43" s="681"/>
      <c r="J43" s="681"/>
      <c r="K43" s="681"/>
      <c r="L43" s="681"/>
      <c r="M43" s="167"/>
      <c r="N43" s="188"/>
      <c r="O43" s="189"/>
      <c r="P43" s="190"/>
      <c r="Q43" s="190"/>
      <c r="R43" s="190"/>
      <c r="S43" s="167"/>
    </row>
    <row r="44" spans="1:19" x14ac:dyDescent="0.2">
      <c r="A44" s="167" t="s">
        <v>82</v>
      </c>
      <c r="B44" s="170" t="s">
        <v>83</v>
      </c>
      <c r="C44" s="167" t="str">
        <f t="shared" si="0"/>
        <v>Estudos e Projetos, Planos e Gerenciamento e outros correlatos-K1</v>
      </c>
      <c r="D44" s="167"/>
      <c r="E44" s="171" t="s">
        <v>79</v>
      </c>
      <c r="F44" s="171" t="s">
        <v>79</v>
      </c>
      <c r="G44" s="171" t="s">
        <v>79</v>
      </c>
      <c r="H44" s="167"/>
      <c r="I44" s="167"/>
      <c r="J44" s="167"/>
      <c r="K44" s="167"/>
      <c r="L44" s="167"/>
      <c r="M44" s="167"/>
      <c r="N44" s="167"/>
      <c r="O44" s="167"/>
      <c r="P44" s="167"/>
      <c r="Q44" s="167"/>
      <c r="R44" s="167"/>
      <c r="S44" s="167"/>
    </row>
    <row r="45" spans="1:19" ht="15" x14ac:dyDescent="0.2">
      <c r="A45" s="167" t="str">
        <f>A44</f>
        <v>Estudos e Projetos, Planos e Gerenciamento e outros correlatos</v>
      </c>
      <c r="B45" s="170" t="s">
        <v>84</v>
      </c>
      <c r="C45" s="167" t="str">
        <f t="shared" si="0"/>
        <v>Estudos e Projetos, Planos e Gerenciamento e outros correlatos-K2</v>
      </c>
      <c r="D45" s="167"/>
      <c r="E45" s="171" t="s">
        <v>79</v>
      </c>
      <c r="F45" s="171">
        <v>0.2</v>
      </c>
      <c r="G45" s="171" t="s">
        <v>79</v>
      </c>
      <c r="H45" s="167"/>
      <c r="I45" s="668"/>
      <c r="J45" s="668"/>
      <c r="K45" s="668"/>
      <c r="L45" s="668"/>
      <c r="M45" s="191"/>
      <c r="N45" s="191"/>
      <c r="O45" s="668"/>
      <c r="P45" s="668"/>
      <c r="Q45" s="668"/>
      <c r="R45" s="668"/>
      <c r="S45" s="167"/>
    </row>
    <row r="46" spans="1:19" x14ac:dyDescent="0.2">
      <c r="A46" s="167" t="str">
        <f>A45</f>
        <v>Estudos e Projetos, Planos e Gerenciamento e outros correlatos</v>
      </c>
      <c r="B46" s="170" t="s">
        <v>85</v>
      </c>
      <c r="C46" s="167" t="str">
        <f t="shared" si="0"/>
        <v>Estudos e Projetos, Planos e Gerenciamento e outros correlatos-</v>
      </c>
      <c r="D46" s="167"/>
      <c r="E46" s="171" t="s">
        <v>79</v>
      </c>
      <c r="F46" s="171" t="s">
        <v>79</v>
      </c>
      <c r="G46" s="171" t="s">
        <v>79</v>
      </c>
      <c r="H46" s="167"/>
      <c r="I46" s="683"/>
      <c r="J46" s="683"/>
      <c r="K46" s="683"/>
      <c r="L46" s="683"/>
      <c r="M46" s="192"/>
      <c r="N46" s="192"/>
      <c r="O46" s="683"/>
      <c r="P46" s="683"/>
      <c r="Q46" s="683"/>
      <c r="R46" s="683"/>
      <c r="S46" s="167"/>
    </row>
    <row r="47" spans="1:19" ht="14.25" x14ac:dyDescent="0.2">
      <c r="A47" s="167" t="str">
        <f>A46</f>
        <v>Estudos e Projetos, Planos e Gerenciamento e outros correlatos</v>
      </c>
      <c r="B47" s="170" t="s">
        <v>85</v>
      </c>
      <c r="C47" s="167" t="str">
        <f t="shared" si="0"/>
        <v>Estudos e Projetos, Planos e Gerenciamento e outros correlatos-</v>
      </c>
      <c r="D47" s="167"/>
      <c r="E47" s="171" t="s">
        <v>79</v>
      </c>
      <c r="F47" s="171" t="s">
        <v>79</v>
      </c>
      <c r="G47" s="171" t="s">
        <v>79</v>
      </c>
      <c r="H47" s="167"/>
      <c r="I47" s="193"/>
      <c r="J47" s="682"/>
      <c r="K47" s="682"/>
      <c r="L47" s="682"/>
      <c r="M47" s="194"/>
      <c r="N47" s="194"/>
      <c r="O47" s="193"/>
      <c r="P47" s="684"/>
      <c r="Q47" s="684"/>
      <c r="R47" s="684"/>
      <c r="S47" s="167"/>
    </row>
    <row r="48" spans="1:19" ht="14.25" x14ac:dyDescent="0.2">
      <c r="A48" s="167" t="str">
        <f>A47</f>
        <v>Estudos e Projetos, Planos e Gerenciamento e outros correlatos</v>
      </c>
      <c r="B48" s="170" t="s">
        <v>86</v>
      </c>
      <c r="C48" s="167" t="str">
        <f t="shared" si="0"/>
        <v>Estudos e Projetos, Planos e Gerenciamento e outros correlatos-K3</v>
      </c>
      <c r="D48" s="167"/>
      <c r="E48" s="171" t="s">
        <v>79</v>
      </c>
      <c r="F48" s="171">
        <v>0.12</v>
      </c>
      <c r="G48" s="171" t="s">
        <v>79</v>
      </c>
      <c r="H48" s="167"/>
      <c r="I48" s="193"/>
      <c r="J48" s="682"/>
      <c r="K48" s="682"/>
      <c r="L48" s="682"/>
      <c r="M48" s="194"/>
      <c r="N48" s="194"/>
      <c r="O48" s="193"/>
      <c r="P48" s="684"/>
      <c r="Q48" s="684"/>
      <c r="R48" s="684"/>
      <c r="S48" s="167"/>
    </row>
    <row r="49" spans="1:19" ht="14.25" x14ac:dyDescent="0.2">
      <c r="A49" s="167" t="str">
        <f>A48</f>
        <v>Estudos e Projetos, Planos e Gerenciamento e outros correlatos</v>
      </c>
      <c r="B49" s="174" t="s">
        <v>78</v>
      </c>
      <c r="C49" s="167" t="str">
        <f t="shared" si="0"/>
        <v>Estudos e Projetos, Planos e Gerenciamento e outros correlatos-BDI PAD</v>
      </c>
      <c r="D49" s="167"/>
      <c r="E49" s="171" t="s">
        <v>79</v>
      </c>
      <c r="F49" s="171" t="s">
        <v>79</v>
      </c>
      <c r="G49" s="171" t="s">
        <v>79</v>
      </c>
      <c r="H49" s="167"/>
      <c r="I49" s="193"/>
      <c r="J49" s="682"/>
      <c r="K49" s="682"/>
      <c r="L49" s="682"/>
      <c r="M49" s="194"/>
      <c r="N49" s="194"/>
      <c r="O49" s="194"/>
      <c r="P49" s="194"/>
      <c r="Q49" s="194"/>
      <c r="R49" s="194"/>
      <c r="S49" s="167"/>
    </row>
    <row r="50" spans="1:19" x14ac:dyDescent="0.2">
      <c r="A50" s="167"/>
      <c r="B50" s="167"/>
      <c r="C50" s="167"/>
      <c r="D50" s="167"/>
      <c r="E50" s="167"/>
      <c r="F50" s="167"/>
      <c r="G50" s="167"/>
      <c r="H50" s="167"/>
      <c r="I50" s="193"/>
      <c r="J50" s="682"/>
      <c r="K50" s="682"/>
      <c r="L50" s="682"/>
      <c r="M50" s="167"/>
      <c r="N50" s="167"/>
      <c r="O50" s="167"/>
      <c r="P50" s="167"/>
      <c r="Q50" s="167"/>
      <c r="R50" s="167"/>
      <c r="S50" s="167"/>
    </row>
    <row r="51" spans="1:19" x14ac:dyDescent="0.2">
      <c r="A51" s="167"/>
      <c r="B51" s="167"/>
      <c r="C51" s="167"/>
      <c r="D51" s="167"/>
      <c r="E51" s="167"/>
      <c r="F51" s="167"/>
      <c r="G51" s="167"/>
      <c r="H51" s="167"/>
      <c r="I51" s="167"/>
      <c r="J51" s="167"/>
      <c r="K51" s="167"/>
      <c r="L51" s="167"/>
      <c r="M51" s="167"/>
      <c r="N51" s="167"/>
      <c r="O51" s="167"/>
      <c r="P51" s="167"/>
      <c r="Q51" s="167"/>
      <c r="R51" s="167"/>
      <c r="S51" s="167"/>
    </row>
  </sheetData>
  <mergeCells count="54">
    <mergeCell ref="J49:L49"/>
    <mergeCell ref="J50:L50"/>
    <mergeCell ref="I46:L46"/>
    <mergeCell ref="O46:R46"/>
    <mergeCell ref="J47:L47"/>
    <mergeCell ref="P47:R47"/>
    <mergeCell ref="J48:L48"/>
    <mergeCell ref="P48:R48"/>
    <mergeCell ref="I45:L45"/>
    <mergeCell ref="O45:R45"/>
    <mergeCell ref="I31:R31"/>
    <mergeCell ref="L32:L33"/>
    <mergeCell ref="M32:O32"/>
    <mergeCell ref="P32:P33"/>
    <mergeCell ref="M33:O33"/>
    <mergeCell ref="I35:R35"/>
    <mergeCell ref="I37:R37"/>
    <mergeCell ref="I40:R40"/>
    <mergeCell ref="I42:L42"/>
    <mergeCell ref="O42:R42"/>
    <mergeCell ref="I43:L43"/>
    <mergeCell ref="J29:R29"/>
    <mergeCell ref="I18:L18"/>
    <mergeCell ref="I19:L19"/>
    <mergeCell ref="I20:L20"/>
    <mergeCell ref="I21:L21"/>
    <mergeCell ref="I22:L22"/>
    <mergeCell ref="I23:L23"/>
    <mergeCell ref="I24:L24"/>
    <mergeCell ref="I25:L25"/>
    <mergeCell ref="I26:L26"/>
    <mergeCell ref="I27:L27"/>
    <mergeCell ref="P27:R27"/>
    <mergeCell ref="I14:P14"/>
    <mergeCell ref="Q14:R14"/>
    <mergeCell ref="I16:L17"/>
    <mergeCell ref="M16:M17"/>
    <mergeCell ref="N16:N17"/>
    <mergeCell ref="O16:O17"/>
    <mergeCell ref="P16:P17"/>
    <mergeCell ref="Q16:Q17"/>
    <mergeCell ref="R16:R17"/>
    <mergeCell ref="I10:P10"/>
    <mergeCell ref="Q10:R10"/>
    <mergeCell ref="I11:P11"/>
    <mergeCell ref="Q11:R11"/>
    <mergeCell ref="I13:P13"/>
    <mergeCell ref="Q13:R13"/>
    <mergeCell ref="I8:R8"/>
    <mergeCell ref="I4:J4"/>
    <mergeCell ref="K4:R4"/>
    <mergeCell ref="I5:J5"/>
    <mergeCell ref="K5:R5"/>
    <mergeCell ref="I7:R7"/>
  </mergeCells>
  <conditionalFormatting sqref="O42">
    <cfRule type="expression" dxfId="8" priority="3" stopIfTrue="1">
      <formula>$O$42=""</formula>
    </cfRule>
  </conditionalFormatting>
  <conditionalFormatting sqref="O18:O27">
    <cfRule type="expression" dxfId="7" priority="8" stopIfTrue="1">
      <formula>AND(O18&lt;&gt;"OK",O18&lt;&gt;"-",O18&lt;&gt;"")</formula>
    </cfRule>
    <cfRule type="cellIs" dxfId="6" priority="9" stopIfTrue="1" operator="equal">
      <formula>"OK"</formula>
    </cfRule>
  </conditionalFormatting>
  <conditionalFormatting sqref="I26:N26">
    <cfRule type="expression" dxfId="5" priority="7" stopIfTrue="1">
      <formula>$Q$11="Não"</formula>
    </cfRule>
  </conditionalFormatting>
  <conditionalFormatting sqref="I27:N27">
    <cfRule type="expression" dxfId="4" priority="6" stopIfTrue="1">
      <formula>$Q$11="sim"</formula>
    </cfRule>
  </conditionalFormatting>
  <conditionalFormatting sqref="P27:R27">
    <cfRule type="expression" dxfId="3" priority="5" stopIfTrue="1">
      <formula>$Q$11="sim"</formula>
    </cfRule>
  </conditionalFormatting>
  <conditionalFormatting sqref="P47:R48">
    <cfRule type="expression" dxfId="2" priority="4" stopIfTrue="1">
      <formula>P47=""</formula>
    </cfRule>
  </conditionalFormatting>
  <conditionalFormatting sqref="I29:R29">
    <cfRule type="expression" dxfId="1" priority="2" stopIfTrue="1">
      <formula>AND(NOT($V$27),NOT($V$29))</formula>
    </cfRule>
  </conditionalFormatting>
  <conditionalFormatting sqref="P18:R26">
    <cfRule type="expression" dxfId="0" priority="1" stopIfTrue="1">
      <formula>$I$11=$A$58</formula>
    </cfRule>
  </conditionalFormatting>
  <dataValidations count="6">
    <dataValidation type="decimal" allowBlank="1" showInputMessage="1" showErrorMessage="1" errorTitle="Erro de valores" error="Digite um valor entre 0% e 100%" sqref="N18:N23">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formula1>0</formula1>
    </dataValidation>
    <dataValidation type="decimal" allowBlank="1" showInputMessage="1" showErrorMessage="1" errorTitle="Valor não permitido" error="Digite um percentual entre 0% e 100%." promptTitle="Valores admissíveis:" prompt="Insira valores entre 0 e 100%." sqref="Q13:R13">
      <formula1>0</formula1>
      <formula2>1</formula2>
    </dataValidation>
    <dataValidation type="decimal" allowBlank="1" showInputMessage="1" showErrorMessage="1" errorTitle="Erro de valores" error="Digite um valor maior do que 0." sqref="N24">
      <formula1>0</formula1>
      <formula2>1</formula2>
    </dataValidation>
    <dataValidation operator="greaterThanOrEqual" allowBlank="1" showInputMessage="1" showErrorMessage="1" errorTitle="Erro de valores" error="Digite um valor igual a 0% ou 2%." sqref="N25"/>
    <dataValidation type="list" allowBlank="1" showInputMessage="1" showErrorMessage="1" sqref="I11:P11">
      <formula1>$A$52:$A$59</formula1>
    </dataValidation>
  </dataValidations>
  <pageMargins left="0.511811024" right="0.511811024" top="0.78740157499999996" bottom="0.78740157499999996" header="0.31496062000000002" footer="0.31496062000000002"/>
  <pageSetup paperSize="9" scale="86" fitToHeight="0" orientation="portrait" horizontalDpi="0" verticalDpi="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U50"/>
  <sheetViews>
    <sheetView zoomScale="80" zoomScaleNormal="80" workbookViewId="0">
      <selection activeCell="A11" sqref="A11:R28"/>
    </sheetView>
  </sheetViews>
  <sheetFormatPr defaultRowHeight="12.75" x14ac:dyDescent="0.2"/>
  <cols>
    <col min="1" max="1" width="6.85546875" bestFit="1" customWidth="1"/>
    <col min="2" max="2" width="30.85546875" customWidth="1"/>
    <col min="3" max="3" width="7.5703125" customWidth="1"/>
    <col min="4" max="4" width="7" customWidth="1"/>
    <col min="5" max="5" width="9" customWidth="1"/>
    <col min="6" max="6" width="10.42578125" customWidth="1"/>
    <col min="7" max="7" width="11.28515625" customWidth="1"/>
    <col min="8" max="8" width="5.28515625" customWidth="1"/>
    <col min="9" max="9" width="7.5703125" customWidth="1"/>
    <col min="10" max="10" width="8.140625" customWidth="1"/>
    <col min="11" max="11" width="7.5703125" customWidth="1"/>
    <col min="12" max="12" width="10.28515625" customWidth="1"/>
    <col min="13" max="13" width="8.28515625" customWidth="1"/>
    <col min="14" max="14" width="11" customWidth="1"/>
    <col min="15" max="15" width="12.85546875" customWidth="1"/>
    <col min="16" max="16" width="9.85546875" customWidth="1"/>
    <col min="17" max="17" width="11.7109375" customWidth="1"/>
    <col min="18" max="18" width="10.85546875" style="128" customWidth="1"/>
    <col min="19" max="22" width="11.42578125" style="119" bestFit="1" customWidth="1"/>
    <col min="23" max="531" width="9.140625" style="119"/>
    <col min="532" max="619" width="9.140625" style="127"/>
  </cols>
  <sheetData>
    <row r="1" spans="1:619" s="2" customFormat="1" ht="15" customHeight="1" x14ac:dyDescent="0.2">
      <c r="A1" s="687" t="s">
        <v>56</v>
      </c>
      <c r="B1" s="688"/>
      <c r="C1" s="688"/>
      <c r="D1" s="688"/>
      <c r="E1" s="688"/>
      <c r="F1" s="688"/>
      <c r="G1" s="688"/>
      <c r="H1" s="688"/>
      <c r="I1" s="688"/>
      <c r="J1" s="269"/>
      <c r="K1" s="269"/>
      <c r="L1" s="269"/>
      <c r="M1" s="269"/>
      <c r="N1" s="123"/>
      <c r="O1" s="124"/>
      <c r="P1" s="149"/>
      <c r="Q1" s="258"/>
      <c r="R1" s="25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c r="GJ1" s="118"/>
      <c r="GK1" s="118"/>
      <c r="GL1" s="118"/>
      <c r="GM1" s="118"/>
      <c r="GN1" s="118"/>
      <c r="GO1" s="118"/>
      <c r="GP1" s="118"/>
      <c r="GQ1" s="118"/>
      <c r="GR1" s="118"/>
      <c r="GS1" s="118"/>
      <c r="GT1" s="118"/>
      <c r="GU1" s="118"/>
      <c r="GV1" s="118"/>
      <c r="GW1" s="118"/>
      <c r="GX1" s="118"/>
      <c r="GY1" s="118"/>
      <c r="GZ1" s="118"/>
      <c r="HA1" s="118"/>
      <c r="HB1" s="118"/>
      <c r="HC1" s="118"/>
      <c r="HD1" s="118"/>
      <c r="HE1" s="118"/>
      <c r="HF1" s="118"/>
      <c r="HG1" s="118"/>
      <c r="HH1" s="118"/>
      <c r="HI1" s="118"/>
      <c r="HJ1" s="118"/>
      <c r="HK1" s="118"/>
      <c r="HL1" s="118"/>
      <c r="HM1" s="118"/>
      <c r="HN1" s="118"/>
      <c r="HO1" s="118"/>
      <c r="HP1" s="118"/>
      <c r="HQ1" s="118"/>
      <c r="HR1" s="118"/>
      <c r="HS1" s="118"/>
      <c r="HT1" s="118"/>
      <c r="HU1" s="118"/>
      <c r="HV1" s="118"/>
      <c r="HW1" s="118"/>
      <c r="HX1" s="118"/>
      <c r="HY1" s="118"/>
      <c r="HZ1" s="118"/>
      <c r="IA1" s="118"/>
      <c r="IB1" s="118"/>
      <c r="IC1" s="118"/>
      <c r="ID1" s="118"/>
      <c r="IE1" s="118"/>
      <c r="IF1" s="118"/>
      <c r="IG1" s="118"/>
      <c r="IH1" s="118"/>
      <c r="II1" s="118"/>
      <c r="IJ1" s="118"/>
      <c r="IK1" s="118"/>
      <c r="IL1" s="118"/>
      <c r="IM1" s="118"/>
      <c r="IN1" s="118"/>
      <c r="IO1" s="118"/>
      <c r="IP1" s="118"/>
      <c r="IQ1" s="118"/>
      <c r="IR1" s="118"/>
      <c r="IS1" s="118"/>
      <c r="IT1" s="118"/>
      <c r="IU1" s="118"/>
      <c r="IV1" s="118"/>
      <c r="IW1" s="118"/>
      <c r="IX1" s="118"/>
      <c r="IY1" s="118"/>
      <c r="IZ1" s="118"/>
      <c r="JA1" s="118"/>
      <c r="JB1" s="118"/>
      <c r="JC1" s="118"/>
      <c r="JD1" s="118"/>
      <c r="JE1" s="118"/>
      <c r="JF1" s="118"/>
      <c r="JG1" s="118"/>
      <c r="JH1" s="118"/>
      <c r="JI1" s="118"/>
      <c r="JJ1" s="118"/>
      <c r="JK1" s="118"/>
      <c r="JL1" s="118"/>
      <c r="JM1" s="118"/>
      <c r="JN1" s="118"/>
      <c r="JO1" s="118"/>
      <c r="JP1" s="118"/>
      <c r="JQ1" s="118"/>
      <c r="JR1" s="118"/>
      <c r="JS1" s="118"/>
      <c r="JT1" s="118"/>
      <c r="JU1" s="118"/>
      <c r="JV1" s="118"/>
      <c r="JW1" s="118"/>
      <c r="JX1" s="118"/>
      <c r="JY1" s="118"/>
      <c r="JZ1" s="118"/>
      <c r="KA1" s="118"/>
      <c r="KB1" s="118"/>
      <c r="KC1" s="118"/>
      <c r="KD1" s="118"/>
      <c r="KE1" s="118"/>
      <c r="KF1" s="118"/>
      <c r="KG1" s="118"/>
      <c r="KH1" s="118"/>
      <c r="KI1" s="118"/>
      <c r="KJ1" s="118"/>
      <c r="KK1" s="118"/>
      <c r="KL1" s="118"/>
      <c r="KM1" s="118"/>
      <c r="KN1" s="118"/>
      <c r="KO1" s="118"/>
      <c r="KP1" s="118"/>
      <c r="KQ1" s="118"/>
      <c r="KR1" s="118"/>
      <c r="KS1" s="118"/>
      <c r="KT1" s="118"/>
      <c r="KU1" s="118"/>
      <c r="KV1" s="118"/>
      <c r="KW1" s="118"/>
      <c r="KX1" s="118"/>
      <c r="KY1" s="118"/>
      <c r="KZ1" s="118"/>
      <c r="LA1" s="118"/>
      <c r="LB1" s="118"/>
      <c r="LC1" s="118"/>
      <c r="LD1" s="118"/>
      <c r="LE1" s="118"/>
      <c r="LF1" s="118"/>
      <c r="LG1" s="118"/>
      <c r="LH1" s="118"/>
      <c r="LI1" s="118"/>
      <c r="LJ1" s="118"/>
      <c r="LK1" s="118"/>
      <c r="LL1" s="118"/>
      <c r="LM1" s="118"/>
      <c r="LN1" s="118"/>
      <c r="LO1" s="118"/>
      <c r="LP1" s="118"/>
      <c r="LQ1" s="118"/>
      <c r="LR1" s="118"/>
      <c r="LS1" s="118"/>
      <c r="LT1" s="118"/>
      <c r="LU1" s="118"/>
      <c r="LV1" s="118"/>
      <c r="LW1" s="118"/>
      <c r="LX1" s="118"/>
      <c r="LY1" s="118"/>
      <c r="LZ1" s="118"/>
      <c r="MA1" s="118"/>
      <c r="MB1" s="118"/>
      <c r="MC1" s="118"/>
      <c r="MD1" s="118"/>
      <c r="ME1" s="118"/>
      <c r="MF1" s="118"/>
      <c r="MG1" s="118"/>
      <c r="MH1" s="118"/>
      <c r="MI1" s="118"/>
      <c r="MJ1" s="118"/>
      <c r="MK1" s="118"/>
      <c r="ML1" s="118"/>
      <c r="MM1" s="118"/>
      <c r="MN1" s="118"/>
      <c r="MO1" s="118"/>
      <c r="MP1" s="118"/>
      <c r="MQ1" s="118"/>
      <c r="MR1" s="118"/>
      <c r="MS1" s="118"/>
      <c r="MT1" s="118"/>
      <c r="MU1" s="118"/>
      <c r="MV1" s="118"/>
      <c r="MW1" s="118"/>
      <c r="MX1" s="118"/>
      <c r="MY1" s="118"/>
      <c r="MZ1" s="118"/>
      <c r="NA1" s="118"/>
      <c r="NB1" s="118"/>
      <c r="NC1" s="118"/>
      <c r="ND1" s="118"/>
      <c r="NE1" s="118"/>
      <c r="NF1" s="118"/>
      <c r="NG1" s="118"/>
      <c r="NH1" s="118"/>
      <c r="NI1" s="118"/>
      <c r="NJ1" s="118"/>
      <c r="NK1" s="118"/>
      <c r="NL1" s="118"/>
      <c r="NM1" s="118"/>
      <c r="NN1" s="118"/>
      <c r="NO1" s="118"/>
      <c r="NP1" s="118"/>
      <c r="NQ1" s="118"/>
      <c r="NR1" s="118"/>
      <c r="NS1" s="118"/>
      <c r="NT1" s="118"/>
      <c r="NU1" s="118"/>
      <c r="NV1" s="118"/>
      <c r="NW1" s="118"/>
      <c r="NX1" s="118"/>
      <c r="NY1" s="118"/>
      <c r="NZ1" s="118"/>
      <c r="OA1" s="118"/>
      <c r="OB1" s="118"/>
      <c r="OC1" s="118"/>
      <c r="OD1" s="118"/>
      <c r="OE1" s="118"/>
      <c r="OF1" s="118"/>
      <c r="OG1" s="118"/>
      <c r="OH1" s="118"/>
      <c r="OI1" s="118"/>
      <c r="OJ1" s="118"/>
      <c r="OK1" s="118"/>
      <c r="OL1" s="118"/>
      <c r="OM1" s="118"/>
      <c r="ON1" s="118"/>
      <c r="OO1" s="118"/>
      <c r="OP1" s="118"/>
      <c r="OQ1" s="118"/>
      <c r="OR1" s="118"/>
      <c r="OS1" s="118"/>
      <c r="OT1" s="118"/>
      <c r="OU1" s="118"/>
      <c r="OV1" s="118"/>
      <c r="OW1" s="118"/>
      <c r="OX1" s="118"/>
      <c r="OY1" s="118"/>
      <c r="OZ1" s="118"/>
      <c r="PA1" s="118"/>
      <c r="PB1" s="118"/>
      <c r="PC1" s="118"/>
      <c r="PD1" s="118"/>
      <c r="PE1" s="118"/>
      <c r="PF1" s="118"/>
      <c r="PG1" s="118"/>
      <c r="PH1" s="118"/>
      <c r="PI1" s="118"/>
      <c r="PJ1" s="118"/>
      <c r="PK1" s="118"/>
      <c r="PL1" s="118"/>
      <c r="PM1" s="118"/>
      <c r="PN1" s="118"/>
      <c r="PO1" s="118"/>
      <c r="PP1" s="118"/>
      <c r="PQ1" s="118"/>
      <c r="PR1" s="118"/>
      <c r="PS1" s="118"/>
      <c r="PT1" s="118"/>
      <c r="PU1" s="118"/>
      <c r="PV1" s="118"/>
      <c r="PW1" s="118"/>
      <c r="PX1" s="118"/>
      <c r="PY1" s="118"/>
      <c r="PZ1" s="118"/>
      <c r="QA1" s="118"/>
      <c r="QB1" s="118"/>
      <c r="QC1" s="118"/>
      <c r="QD1" s="118"/>
      <c r="QE1" s="118"/>
      <c r="QF1" s="118"/>
      <c r="QG1" s="118"/>
      <c r="QH1" s="118"/>
      <c r="QI1" s="118"/>
      <c r="QJ1" s="118"/>
      <c r="QK1" s="118"/>
      <c r="QL1" s="118"/>
      <c r="QM1" s="118"/>
      <c r="QN1" s="118"/>
      <c r="QO1" s="118"/>
      <c r="QP1" s="118"/>
      <c r="QQ1" s="118"/>
      <c r="QR1" s="118"/>
      <c r="QS1" s="118"/>
      <c r="QT1" s="118"/>
      <c r="QU1" s="118"/>
      <c r="QV1" s="118"/>
      <c r="QW1" s="118"/>
      <c r="QX1" s="118"/>
      <c r="QY1" s="118"/>
      <c r="QZ1" s="118"/>
      <c r="RA1" s="118"/>
      <c r="RB1" s="118"/>
      <c r="RC1" s="118"/>
      <c r="RD1" s="118"/>
      <c r="RE1" s="118"/>
      <c r="RF1" s="118"/>
      <c r="RG1" s="118"/>
      <c r="RH1" s="118"/>
      <c r="RI1" s="118"/>
      <c r="RJ1" s="118"/>
      <c r="RK1" s="118"/>
      <c r="RL1" s="118"/>
      <c r="RM1" s="118"/>
      <c r="RN1" s="118"/>
      <c r="RO1" s="118"/>
      <c r="RP1" s="118"/>
      <c r="RQ1" s="118"/>
      <c r="RR1" s="118"/>
      <c r="RS1" s="118"/>
      <c r="RT1" s="118"/>
      <c r="RU1" s="118"/>
      <c r="RV1" s="118"/>
      <c r="RW1" s="118"/>
      <c r="RX1" s="118"/>
      <c r="RY1" s="118"/>
      <c r="RZ1" s="118"/>
      <c r="SA1" s="118"/>
      <c r="SB1" s="118"/>
      <c r="SC1" s="118"/>
      <c r="SD1" s="118"/>
      <c r="SE1" s="118"/>
      <c r="SF1" s="118"/>
      <c r="SG1" s="118"/>
      <c r="SH1" s="118"/>
      <c r="SI1" s="118"/>
      <c r="SJ1" s="118"/>
      <c r="SK1" s="118"/>
      <c r="SL1" s="118"/>
      <c r="SM1" s="118"/>
      <c r="SN1" s="118"/>
      <c r="SO1" s="118"/>
      <c r="SP1" s="118"/>
      <c r="SQ1" s="118"/>
      <c r="SR1" s="118"/>
      <c r="SS1" s="118"/>
      <c r="ST1" s="118"/>
      <c r="SU1" s="118"/>
      <c r="SV1" s="118"/>
      <c r="SW1" s="118"/>
      <c r="SX1" s="118"/>
      <c r="SY1" s="118"/>
      <c r="SZ1" s="118"/>
      <c r="TA1" s="118"/>
      <c r="TB1" s="118"/>
      <c r="TC1" s="118"/>
      <c r="TD1" s="118"/>
      <c r="TE1" s="118"/>
      <c r="TF1" s="118"/>
      <c r="TG1" s="118"/>
      <c r="TH1" s="118"/>
      <c r="TI1" s="118"/>
      <c r="TJ1" s="118"/>
      <c r="TK1" s="118"/>
      <c r="TL1" s="126"/>
      <c r="TM1" s="126"/>
      <c r="TN1" s="126"/>
      <c r="TO1" s="126"/>
      <c r="TP1" s="126"/>
      <c r="TQ1" s="126"/>
      <c r="TR1" s="126"/>
      <c r="TS1" s="126"/>
      <c r="TT1" s="126"/>
      <c r="TU1" s="126"/>
      <c r="TV1" s="126"/>
      <c r="TW1" s="126"/>
      <c r="TX1" s="126"/>
      <c r="TY1" s="126"/>
      <c r="TZ1" s="126"/>
      <c r="UA1" s="126"/>
      <c r="UB1" s="126"/>
      <c r="UC1" s="126"/>
      <c r="UD1" s="126"/>
      <c r="UE1" s="126"/>
      <c r="UF1" s="126"/>
      <c r="UG1" s="126"/>
      <c r="UH1" s="126"/>
      <c r="UI1" s="126"/>
      <c r="UJ1" s="126"/>
      <c r="UK1" s="126"/>
      <c r="UL1" s="126"/>
      <c r="UM1" s="126"/>
      <c r="UN1" s="126"/>
      <c r="UO1" s="126"/>
      <c r="UP1" s="126"/>
      <c r="UQ1" s="126"/>
      <c r="UR1" s="126"/>
      <c r="US1" s="126"/>
      <c r="UT1" s="126"/>
      <c r="UU1" s="126"/>
      <c r="UV1" s="126"/>
      <c r="UW1" s="126"/>
      <c r="UX1" s="126"/>
      <c r="UY1" s="126"/>
      <c r="UZ1" s="126"/>
      <c r="VA1" s="126"/>
      <c r="VB1" s="126"/>
      <c r="VC1" s="126"/>
      <c r="VD1" s="126"/>
      <c r="VE1" s="126"/>
      <c r="VF1" s="126"/>
      <c r="VG1" s="126"/>
      <c r="VH1" s="126"/>
      <c r="VI1" s="126"/>
      <c r="VJ1" s="126"/>
      <c r="VK1" s="126"/>
      <c r="VL1" s="126"/>
      <c r="VM1" s="126"/>
      <c r="VN1" s="126"/>
      <c r="VO1" s="126"/>
      <c r="VP1" s="126"/>
      <c r="VQ1" s="126"/>
      <c r="VR1" s="126"/>
      <c r="VS1" s="126"/>
      <c r="VT1" s="126"/>
      <c r="VU1" s="126"/>
      <c r="VV1" s="126"/>
      <c r="VW1" s="126"/>
      <c r="VX1" s="126"/>
      <c r="VY1" s="126"/>
      <c r="VZ1" s="126"/>
      <c r="WA1" s="126"/>
      <c r="WB1" s="126"/>
      <c r="WC1" s="126"/>
      <c r="WD1" s="126"/>
      <c r="WE1" s="126"/>
      <c r="WF1" s="126"/>
      <c r="WG1" s="126"/>
      <c r="WH1" s="126"/>
      <c r="WI1" s="126"/>
      <c r="WJ1" s="126"/>
      <c r="WK1" s="126"/>
      <c r="WL1" s="126"/>
      <c r="WM1" s="126"/>
      <c r="WN1" s="126"/>
      <c r="WO1" s="126"/>
      <c r="WP1" s="126"/>
      <c r="WQ1" s="126"/>
      <c r="WR1" s="126"/>
      <c r="WS1" s="126"/>
      <c r="WT1" s="126"/>
      <c r="WU1" s="126"/>
    </row>
    <row r="2" spans="1:619" s="2" customFormat="1" ht="8.1" customHeight="1" x14ac:dyDescent="0.2">
      <c r="A2" s="125"/>
      <c r="B2" s="6"/>
      <c r="C2" s="6"/>
      <c r="D2" s="6"/>
      <c r="E2" s="6"/>
      <c r="F2" s="6"/>
      <c r="G2" s="6"/>
      <c r="H2" s="6"/>
      <c r="I2" s="6"/>
      <c r="J2" s="6"/>
      <c r="K2" s="6"/>
      <c r="L2" s="6"/>
      <c r="M2" s="6"/>
      <c r="N2" s="6"/>
      <c r="O2" s="6"/>
      <c r="P2" s="6"/>
      <c r="Q2" s="259"/>
      <c r="R2" s="259"/>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c r="EG2" s="118"/>
      <c r="EH2" s="118"/>
      <c r="EI2" s="118"/>
      <c r="EJ2" s="118"/>
      <c r="EK2" s="118"/>
      <c r="EL2" s="118"/>
      <c r="EM2" s="118"/>
      <c r="EN2" s="118"/>
      <c r="EO2" s="118"/>
      <c r="EP2" s="118"/>
      <c r="EQ2" s="118"/>
      <c r="ER2" s="118"/>
      <c r="ES2" s="118"/>
      <c r="ET2" s="118"/>
      <c r="EU2" s="118"/>
      <c r="EV2" s="118"/>
      <c r="EW2" s="118"/>
      <c r="EX2" s="118"/>
      <c r="EY2" s="118"/>
      <c r="EZ2" s="118"/>
      <c r="FA2" s="118"/>
      <c r="FB2" s="118"/>
      <c r="FC2" s="118"/>
      <c r="FD2" s="118"/>
      <c r="FE2" s="118"/>
      <c r="FF2" s="118"/>
      <c r="FG2" s="118"/>
      <c r="FH2" s="118"/>
      <c r="FI2" s="118"/>
      <c r="FJ2" s="118"/>
      <c r="FK2" s="118"/>
      <c r="FL2" s="118"/>
      <c r="FM2" s="118"/>
      <c r="FN2" s="118"/>
      <c r="FO2" s="118"/>
      <c r="FP2" s="118"/>
      <c r="FQ2" s="118"/>
      <c r="FR2" s="118"/>
      <c r="FS2" s="118"/>
      <c r="FT2" s="118"/>
      <c r="FU2" s="118"/>
      <c r="FV2" s="118"/>
      <c r="FW2" s="118"/>
      <c r="FX2" s="118"/>
      <c r="FY2" s="118"/>
      <c r="FZ2" s="118"/>
      <c r="GA2" s="118"/>
      <c r="GB2" s="118"/>
      <c r="GC2" s="118"/>
      <c r="GD2" s="118"/>
      <c r="GE2" s="118"/>
      <c r="GF2" s="118"/>
      <c r="GG2" s="118"/>
      <c r="GH2" s="118"/>
      <c r="GI2" s="118"/>
      <c r="GJ2" s="118"/>
      <c r="GK2" s="118"/>
      <c r="GL2" s="118"/>
      <c r="GM2" s="118"/>
      <c r="GN2" s="118"/>
      <c r="GO2" s="118"/>
      <c r="GP2" s="118"/>
      <c r="GQ2" s="118"/>
      <c r="GR2" s="118"/>
      <c r="GS2" s="118"/>
      <c r="GT2" s="118"/>
      <c r="GU2" s="118"/>
      <c r="GV2" s="118"/>
      <c r="GW2" s="118"/>
      <c r="GX2" s="118"/>
      <c r="GY2" s="118"/>
      <c r="GZ2" s="118"/>
      <c r="HA2" s="118"/>
      <c r="HB2" s="118"/>
      <c r="HC2" s="118"/>
      <c r="HD2" s="118"/>
      <c r="HE2" s="118"/>
      <c r="HF2" s="118"/>
      <c r="HG2" s="118"/>
      <c r="HH2" s="118"/>
      <c r="HI2" s="118"/>
      <c r="HJ2" s="118"/>
      <c r="HK2" s="118"/>
      <c r="HL2" s="118"/>
      <c r="HM2" s="118"/>
      <c r="HN2" s="118"/>
      <c r="HO2" s="118"/>
      <c r="HP2" s="118"/>
      <c r="HQ2" s="118"/>
      <c r="HR2" s="118"/>
      <c r="HS2" s="118"/>
      <c r="HT2" s="118"/>
      <c r="HU2" s="118"/>
      <c r="HV2" s="118"/>
      <c r="HW2" s="118"/>
      <c r="HX2" s="118"/>
      <c r="HY2" s="118"/>
      <c r="HZ2" s="118"/>
      <c r="IA2" s="118"/>
      <c r="IB2" s="118"/>
      <c r="IC2" s="118"/>
      <c r="ID2" s="118"/>
      <c r="IE2" s="118"/>
      <c r="IF2" s="118"/>
      <c r="IG2" s="118"/>
      <c r="IH2" s="118"/>
      <c r="II2" s="118"/>
      <c r="IJ2" s="118"/>
      <c r="IK2" s="118"/>
      <c r="IL2" s="118"/>
      <c r="IM2" s="118"/>
      <c r="IN2" s="118"/>
      <c r="IO2" s="118"/>
      <c r="IP2" s="118"/>
      <c r="IQ2" s="118"/>
      <c r="IR2" s="118"/>
      <c r="IS2" s="118"/>
      <c r="IT2" s="118"/>
      <c r="IU2" s="118"/>
      <c r="IV2" s="118"/>
      <c r="IW2" s="118"/>
      <c r="IX2" s="118"/>
      <c r="IY2" s="118"/>
      <c r="IZ2" s="118"/>
      <c r="JA2" s="118"/>
      <c r="JB2" s="118"/>
      <c r="JC2" s="118"/>
      <c r="JD2" s="118"/>
      <c r="JE2" s="118"/>
      <c r="JF2" s="118"/>
      <c r="JG2" s="118"/>
      <c r="JH2" s="118"/>
      <c r="JI2" s="118"/>
      <c r="JJ2" s="118"/>
      <c r="JK2" s="118"/>
      <c r="JL2" s="118"/>
      <c r="JM2" s="118"/>
      <c r="JN2" s="118"/>
      <c r="JO2" s="118"/>
      <c r="JP2" s="118"/>
      <c r="JQ2" s="118"/>
      <c r="JR2" s="118"/>
      <c r="JS2" s="118"/>
      <c r="JT2" s="118"/>
      <c r="JU2" s="118"/>
      <c r="JV2" s="118"/>
      <c r="JW2" s="118"/>
      <c r="JX2" s="118"/>
      <c r="JY2" s="118"/>
      <c r="JZ2" s="118"/>
      <c r="KA2" s="118"/>
      <c r="KB2" s="118"/>
      <c r="KC2" s="118"/>
      <c r="KD2" s="118"/>
      <c r="KE2" s="118"/>
      <c r="KF2" s="118"/>
      <c r="KG2" s="118"/>
      <c r="KH2" s="118"/>
      <c r="KI2" s="118"/>
      <c r="KJ2" s="118"/>
      <c r="KK2" s="118"/>
      <c r="KL2" s="118"/>
      <c r="KM2" s="118"/>
      <c r="KN2" s="118"/>
      <c r="KO2" s="118"/>
      <c r="KP2" s="118"/>
      <c r="KQ2" s="118"/>
      <c r="KR2" s="118"/>
      <c r="KS2" s="118"/>
      <c r="KT2" s="118"/>
      <c r="KU2" s="118"/>
      <c r="KV2" s="118"/>
      <c r="KW2" s="118"/>
      <c r="KX2" s="118"/>
      <c r="KY2" s="118"/>
      <c r="KZ2" s="118"/>
      <c r="LA2" s="118"/>
      <c r="LB2" s="118"/>
      <c r="LC2" s="118"/>
      <c r="LD2" s="118"/>
      <c r="LE2" s="118"/>
      <c r="LF2" s="118"/>
      <c r="LG2" s="118"/>
      <c r="LH2" s="118"/>
      <c r="LI2" s="118"/>
      <c r="LJ2" s="118"/>
      <c r="LK2" s="118"/>
      <c r="LL2" s="118"/>
      <c r="LM2" s="118"/>
      <c r="LN2" s="118"/>
      <c r="LO2" s="118"/>
      <c r="LP2" s="118"/>
      <c r="LQ2" s="118"/>
      <c r="LR2" s="118"/>
      <c r="LS2" s="118"/>
      <c r="LT2" s="118"/>
      <c r="LU2" s="118"/>
      <c r="LV2" s="118"/>
      <c r="LW2" s="118"/>
      <c r="LX2" s="118"/>
      <c r="LY2" s="118"/>
      <c r="LZ2" s="118"/>
      <c r="MA2" s="118"/>
      <c r="MB2" s="118"/>
      <c r="MC2" s="118"/>
      <c r="MD2" s="118"/>
      <c r="ME2" s="118"/>
      <c r="MF2" s="118"/>
      <c r="MG2" s="118"/>
      <c r="MH2" s="118"/>
      <c r="MI2" s="118"/>
      <c r="MJ2" s="118"/>
      <c r="MK2" s="118"/>
      <c r="ML2" s="118"/>
      <c r="MM2" s="118"/>
      <c r="MN2" s="118"/>
      <c r="MO2" s="118"/>
      <c r="MP2" s="118"/>
      <c r="MQ2" s="118"/>
      <c r="MR2" s="118"/>
      <c r="MS2" s="118"/>
      <c r="MT2" s="118"/>
      <c r="MU2" s="118"/>
      <c r="MV2" s="118"/>
      <c r="MW2" s="118"/>
      <c r="MX2" s="118"/>
      <c r="MY2" s="118"/>
      <c r="MZ2" s="118"/>
      <c r="NA2" s="118"/>
      <c r="NB2" s="118"/>
      <c r="NC2" s="118"/>
      <c r="ND2" s="118"/>
      <c r="NE2" s="118"/>
      <c r="NF2" s="118"/>
      <c r="NG2" s="118"/>
      <c r="NH2" s="118"/>
      <c r="NI2" s="118"/>
      <c r="NJ2" s="118"/>
      <c r="NK2" s="118"/>
      <c r="NL2" s="118"/>
      <c r="NM2" s="118"/>
      <c r="NN2" s="118"/>
      <c r="NO2" s="118"/>
      <c r="NP2" s="118"/>
      <c r="NQ2" s="118"/>
      <c r="NR2" s="118"/>
      <c r="NS2" s="118"/>
      <c r="NT2" s="118"/>
      <c r="NU2" s="118"/>
      <c r="NV2" s="118"/>
      <c r="NW2" s="118"/>
      <c r="NX2" s="118"/>
      <c r="NY2" s="118"/>
      <c r="NZ2" s="118"/>
      <c r="OA2" s="118"/>
      <c r="OB2" s="118"/>
      <c r="OC2" s="118"/>
      <c r="OD2" s="118"/>
      <c r="OE2" s="118"/>
      <c r="OF2" s="118"/>
      <c r="OG2" s="118"/>
      <c r="OH2" s="118"/>
      <c r="OI2" s="118"/>
      <c r="OJ2" s="118"/>
      <c r="OK2" s="118"/>
      <c r="OL2" s="118"/>
      <c r="OM2" s="118"/>
      <c r="ON2" s="118"/>
      <c r="OO2" s="118"/>
      <c r="OP2" s="118"/>
      <c r="OQ2" s="118"/>
      <c r="OR2" s="118"/>
      <c r="OS2" s="118"/>
      <c r="OT2" s="118"/>
      <c r="OU2" s="118"/>
      <c r="OV2" s="118"/>
      <c r="OW2" s="118"/>
      <c r="OX2" s="118"/>
      <c r="OY2" s="118"/>
      <c r="OZ2" s="118"/>
      <c r="PA2" s="118"/>
      <c r="PB2" s="118"/>
      <c r="PC2" s="118"/>
      <c r="PD2" s="118"/>
      <c r="PE2" s="118"/>
      <c r="PF2" s="118"/>
      <c r="PG2" s="118"/>
      <c r="PH2" s="118"/>
      <c r="PI2" s="118"/>
      <c r="PJ2" s="118"/>
      <c r="PK2" s="118"/>
      <c r="PL2" s="118"/>
      <c r="PM2" s="118"/>
      <c r="PN2" s="118"/>
      <c r="PO2" s="118"/>
      <c r="PP2" s="118"/>
      <c r="PQ2" s="118"/>
      <c r="PR2" s="118"/>
      <c r="PS2" s="118"/>
      <c r="PT2" s="118"/>
      <c r="PU2" s="118"/>
      <c r="PV2" s="118"/>
      <c r="PW2" s="118"/>
      <c r="PX2" s="118"/>
      <c r="PY2" s="118"/>
      <c r="PZ2" s="118"/>
      <c r="QA2" s="118"/>
      <c r="QB2" s="118"/>
      <c r="QC2" s="118"/>
      <c r="QD2" s="118"/>
      <c r="QE2" s="118"/>
      <c r="QF2" s="118"/>
      <c r="QG2" s="118"/>
      <c r="QH2" s="118"/>
      <c r="QI2" s="118"/>
      <c r="QJ2" s="118"/>
      <c r="QK2" s="118"/>
      <c r="QL2" s="118"/>
      <c r="QM2" s="118"/>
      <c r="QN2" s="118"/>
      <c r="QO2" s="118"/>
      <c r="QP2" s="118"/>
      <c r="QQ2" s="118"/>
      <c r="QR2" s="118"/>
      <c r="QS2" s="118"/>
      <c r="QT2" s="118"/>
      <c r="QU2" s="118"/>
      <c r="QV2" s="118"/>
      <c r="QW2" s="118"/>
      <c r="QX2" s="118"/>
      <c r="QY2" s="118"/>
      <c r="QZ2" s="118"/>
      <c r="RA2" s="118"/>
      <c r="RB2" s="118"/>
      <c r="RC2" s="118"/>
      <c r="RD2" s="118"/>
      <c r="RE2" s="118"/>
      <c r="RF2" s="118"/>
      <c r="RG2" s="118"/>
      <c r="RH2" s="118"/>
      <c r="RI2" s="118"/>
      <c r="RJ2" s="118"/>
      <c r="RK2" s="118"/>
      <c r="RL2" s="118"/>
      <c r="RM2" s="118"/>
      <c r="RN2" s="118"/>
      <c r="RO2" s="118"/>
      <c r="RP2" s="118"/>
      <c r="RQ2" s="118"/>
      <c r="RR2" s="118"/>
      <c r="RS2" s="118"/>
      <c r="RT2" s="118"/>
      <c r="RU2" s="118"/>
      <c r="RV2" s="118"/>
      <c r="RW2" s="118"/>
      <c r="RX2" s="118"/>
      <c r="RY2" s="118"/>
      <c r="RZ2" s="118"/>
      <c r="SA2" s="118"/>
      <c r="SB2" s="118"/>
      <c r="SC2" s="118"/>
      <c r="SD2" s="118"/>
      <c r="SE2" s="118"/>
      <c r="SF2" s="118"/>
      <c r="SG2" s="118"/>
      <c r="SH2" s="118"/>
      <c r="SI2" s="118"/>
      <c r="SJ2" s="118"/>
      <c r="SK2" s="118"/>
      <c r="SL2" s="118"/>
      <c r="SM2" s="118"/>
      <c r="SN2" s="118"/>
      <c r="SO2" s="118"/>
      <c r="SP2" s="118"/>
      <c r="SQ2" s="118"/>
      <c r="SR2" s="118"/>
      <c r="SS2" s="118"/>
      <c r="ST2" s="118"/>
      <c r="SU2" s="118"/>
      <c r="SV2" s="118"/>
      <c r="SW2" s="118"/>
      <c r="SX2" s="118"/>
      <c r="SY2" s="118"/>
      <c r="SZ2" s="118"/>
      <c r="TA2" s="118"/>
      <c r="TB2" s="118"/>
      <c r="TC2" s="118"/>
      <c r="TD2" s="118"/>
      <c r="TE2" s="118"/>
      <c r="TF2" s="118"/>
      <c r="TG2" s="118"/>
      <c r="TH2" s="118"/>
      <c r="TI2" s="118"/>
      <c r="TJ2" s="118"/>
      <c r="TK2" s="118"/>
      <c r="TL2" s="126"/>
      <c r="TM2" s="126"/>
      <c r="TN2" s="126"/>
      <c r="TO2" s="126"/>
      <c r="TP2" s="126"/>
      <c r="TQ2" s="126"/>
      <c r="TR2" s="126"/>
      <c r="TS2" s="126"/>
      <c r="TT2" s="126"/>
      <c r="TU2" s="126"/>
      <c r="TV2" s="126"/>
      <c r="TW2" s="126"/>
      <c r="TX2" s="126"/>
      <c r="TY2" s="126"/>
      <c r="TZ2" s="126"/>
      <c r="UA2" s="126"/>
      <c r="UB2" s="126"/>
      <c r="UC2" s="126"/>
      <c r="UD2" s="126"/>
      <c r="UE2" s="126"/>
      <c r="UF2" s="126"/>
      <c r="UG2" s="126"/>
      <c r="UH2" s="126"/>
      <c r="UI2" s="126"/>
      <c r="UJ2" s="126"/>
      <c r="UK2" s="126"/>
      <c r="UL2" s="126"/>
      <c r="UM2" s="126"/>
      <c r="UN2" s="126"/>
      <c r="UO2" s="126"/>
      <c r="UP2" s="126"/>
      <c r="UQ2" s="126"/>
      <c r="UR2" s="126"/>
      <c r="US2" s="126"/>
      <c r="UT2" s="126"/>
      <c r="UU2" s="126"/>
      <c r="UV2" s="126"/>
      <c r="UW2" s="126"/>
      <c r="UX2" s="126"/>
      <c r="UY2" s="126"/>
      <c r="UZ2" s="126"/>
      <c r="VA2" s="126"/>
      <c r="VB2" s="126"/>
      <c r="VC2" s="126"/>
      <c r="VD2" s="126"/>
      <c r="VE2" s="126"/>
      <c r="VF2" s="126"/>
      <c r="VG2" s="126"/>
      <c r="VH2" s="126"/>
      <c r="VI2" s="126"/>
      <c r="VJ2" s="126"/>
      <c r="VK2" s="126"/>
      <c r="VL2" s="126"/>
      <c r="VM2" s="126"/>
      <c r="VN2" s="126"/>
      <c r="VO2" s="126"/>
      <c r="VP2" s="126"/>
      <c r="VQ2" s="126"/>
      <c r="VR2" s="126"/>
      <c r="VS2" s="126"/>
      <c r="VT2" s="126"/>
      <c r="VU2" s="126"/>
      <c r="VV2" s="126"/>
      <c r="VW2" s="126"/>
      <c r="VX2" s="126"/>
      <c r="VY2" s="126"/>
      <c r="VZ2" s="126"/>
      <c r="WA2" s="126"/>
      <c r="WB2" s="126"/>
      <c r="WC2" s="126"/>
      <c r="WD2" s="126"/>
      <c r="WE2" s="126"/>
      <c r="WF2" s="126"/>
      <c r="WG2" s="126"/>
      <c r="WH2" s="126"/>
      <c r="WI2" s="126"/>
      <c r="WJ2" s="126"/>
      <c r="WK2" s="126"/>
      <c r="WL2" s="126"/>
      <c r="WM2" s="126"/>
      <c r="WN2" s="126"/>
      <c r="WO2" s="126"/>
      <c r="WP2" s="126"/>
      <c r="WQ2" s="126"/>
      <c r="WR2" s="126"/>
      <c r="WS2" s="126"/>
      <c r="WT2" s="126"/>
      <c r="WU2" s="126"/>
    </row>
    <row r="3" spans="1:619" s="2" customFormat="1" ht="25.5" customHeight="1" x14ac:dyDescent="0.2">
      <c r="A3" s="7"/>
      <c r="B3" s="691" t="s">
        <v>55</v>
      </c>
      <c r="C3" s="691"/>
      <c r="D3" s="691"/>
      <c r="E3" s="691"/>
      <c r="F3" s="120"/>
      <c r="G3" s="8"/>
      <c r="H3" s="8"/>
      <c r="I3" s="8"/>
      <c r="J3" s="8"/>
      <c r="K3" s="8"/>
      <c r="L3" s="8"/>
      <c r="M3" s="8" t="s">
        <v>107</v>
      </c>
      <c r="N3" s="8"/>
      <c r="O3" s="8"/>
      <c r="P3" s="8"/>
      <c r="Q3" s="260"/>
      <c r="R3" s="260"/>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c r="BS3" s="118"/>
      <c r="BT3" s="118"/>
      <c r="BU3" s="118"/>
      <c r="BV3" s="118"/>
      <c r="BW3" s="118"/>
      <c r="BX3" s="118"/>
      <c r="BY3" s="118"/>
      <c r="BZ3" s="118"/>
      <c r="CA3" s="118"/>
      <c r="CB3" s="118"/>
      <c r="CC3" s="118"/>
      <c r="CD3" s="118"/>
      <c r="CE3" s="118"/>
      <c r="CF3" s="118"/>
      <c r="CG3" s="118"/>
      <c r="CH3" s="118"/>
      <c r="CI3" s="118"/>
      <c r="CJ3" s="118"/>
      <c r="CK3" s="118"/>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c r="EA3" s="118"/>
      <c r="EB3" s="118"/>
      <c r="EC3" s="118"/>
      <c r="ED3" s="118"/>
      <c r="EE3" s="118"/>
      <c r="EF3" s="118"/>
      <c r="EG3" s="118"/>
      <c r="EH3" s="118"/>
      <c r="EI3" s="118"/>
      <c r="EJ3" s="118"/>
      <c r="EK3" s="118"/>
      <c r="EL3" s="118"/>
      <c r="EM3" s="118"/>
      <c r="EN3" s="118"/>
      <c r="EO3" s="118"/>
      <c r="EP3" s="118"/>
      <c r="EQ3" s="118"/>
      <c r="ER3" s="118"/>
      <c r="ES3" s="118"/>
      <c r="ET3" s="118"/>
      <c r="EU3" s="118"/>
      <c r="EV3" s="118"/>
      <c r="EW3" s="118"/>
      <c r="EX3" s="118"/>
      <c r="EY3" s="118"/>
      <c r="EZ3" s="118"/>
      <c r="FA3" s="118"/>
      <c r="FB3" s="118"/>
      <c r="FC3" s="118"/>
      <c r="FD3" s="118"/>
      <c r="FE3" s="118"/>
      <c r="FF3" s="118"/>
      <c r="FG3" s="118"/>
      <c r="FH3" s="118"/>
      <c r="FI3" s="118"/>
      <c r="FJ3" s="118"/>
      <c r="FK3" s="118"/>
      <c r="FL3" s="118"/>
      <c r="FM3" s="118"/>
      <c r="FN3" s="118"/>
      <c r="FO3" s="118"/>
      <c r="FP3" s="118"/>
      <c r="FQ3" s="118"/>
      <c r="FR3" s="118"/>
      <c r="FS3" s="118"/>
      <c r="FT3" s="118"/>
      <c r="FU3" s="118"/>
      <c r="FV3" s="118"/>
      <c r="FW3" s="118"/>
      <c r="FX3" s="118"/>
      <c r="FY3" s="118"/>
      <c r="FZ3" s="118"/>
      <c r="GA3" s="118"/>
      <c r="GB3" s="118"/>
      <c r="GC3" s="118"/>
      <c r="GD3" s="118"/>
      <c r="GE3" s="118"/>
      <c r="GF3" s="118"/>
      <c r="GG3" s="118"/>
      <c r="GH3" s="118"/>
      <c r="GI3" s="118"/>
      <c r="GJ3" s="118"/>
      <c r="GK3" s="118"/>
      <c r="GL3" s="118"/>
      <c r="GM3" s="118"/>
      <c r="GN3" s="118"/>
      <c r="GO3" s="118"/>
      <c r="GP3" s="118"/>
      <c r="GQ3" s="118"/>
      <c r="GR3" s="118"/>
      <c r="GS3" s="118"/>
      <c r="GT3" s="118"/>
      <c r="GU3" s="118"/>
      <c r="GV3" s="118"/>
      <c r="GW3" s="118"/>
      <c r="GX3" s="118"/>
      <c r="GY3" s="118"/>
      <c r="GZ3" s="118"/>
      <c r="HA3" s="118"/>
      <c r="HB3" s="118"/>
      <c r="HC3" s="118"/>
      <c r="HD3" s="118"/>
      <c r="HE3" s="118"/>
      <c r="HF3" s="118"/>
      <c r="HG3" s="118"/>
      <c r="HH3" s="118"/>
      <c r="HI3" s="118"/>
      <c r="HJ3" s="118"/>
      <c r="HK3" s="118"/>
      <c r="HL3" s="118"/>
      <c r="HM3" s="118"/>
      <c r="HN3" s="118"/>
      <c r="HO3" s="118"/>
      <c r="HP3" s="118"/>
      <c r="HQ3" s="118"/>
      <c r="HR3" s="118"/>
      <c r="HS3" s="118"/>
      <c r="HT3" s="118"/>
      <c r="HU3" s="118"/>
      <c r="HV3" s="118"/>
      <c r="HW3" s="118"/>
      <c r="HX3" s="118"/>
      <c r="HY3" s="118"/>
      <c r="HZ3" s="118"/>
      <c r="IA3" s="118"/>
      <c r="IB3" s="118"/>
      <c r="IC3" s="118"/>
      <c r="ID3" s="118"/>
      <c r="IE3" s="118"/>
      <c r="IF3" s="118"/>
      <c r="IG3" s="118"/>
      <c r="IH3" s="118"/>
      <c r="II3" s="118"/>
      <c r="IJ3" s="118"/>
      <c r="IK3" s="118"/>
      <c r="IL3" s="118"/>
      <c r="IM3" s="118"/>
      <c r="IN3" s="118"/>
      <c r="IO3" s="118"/>
      <c r="IP3" s="118"/>
      <c r="IQ3" s="118"/>
      <c r="IR3" s="118"/>
      <c r="IS3" s="118"/>
      <c r="IT3" s="118"/>
      <c r="IU3" s="118"/>
      <c r="IV3" s="118"/>
      <c r="IW3" s="118"/>
      <c r="IX3" s="118"/>
      <c r="IY3" s="118"/>
      <c r="IZ3" s="118"/>
      <c r="JA3" s="118"/>
      <c r="JB3" s="118"/>
      <c r="JC3" s="118"/>
      <c r="JD3" s="118"/>
      <c r="JE3" s="118"/>
      <c r="JF3" s="118"/>
      <c r="JG3" s="118"/>
      <c r="JH3" s="118"/>
      <c r="JI3" s="118"/>
      <c r="JJ3" s="118"/>
      <c r="JK3" s="118"/>
      <c r="JL3" s="118"/>
      <c r="JM3" s="118"/>
      <c r="JN3" s="118"/>
      <c r="JO3" s="118"/>
      <c r="JP3" s="118"/>
      <c r="JQ3" s="118"/>
      <c r="JR3" s="118"/>
      <c r="JS3" s="118"/>
      <c r="JT3" s="118"/>
      <c r="JU3" s="118"/>
      <c r="JV3" s="118"/>
      <c r="JW3" s="118"/>
      <c r="JX3" s="118"/>
      <c r="JY3" s="118"/>
      <c r="JZ3" s="118"/>
      <c r="KA3" s="118"/>
      <c r="KB3" s="118"/>
      <c r="KC3" s="118"/>
      <c r="KD3" s="118"/>
      <c r="KE3" s="118"/>
      <c r="KF3" s="118"/>
      <c r="KG3" s="118"/>
      <c r="KH3" s="118"/>
      <c r="KI3" s="118"/>
      <c r="KJ3" s="118"/>
      <c r="KK3" s="118"/>
      <c r="KL3" s="118"/>
      <c r="KM3" s="118"/>
      <c r="KN3" s="118"/>
      <c r="KO3" s="118"/>
      <c r="KP3" s="118"/>
      <c r="KQ3" s="118"/>
      <c r="KR3" s="118"/>
      <c r="KS3" s="118"/>
      <c r="KT3" s="118"/>
      <c r="KU3" s="118"/>
      <c r="KV3" s="118"/>
      <c r="KW3" s="118"/>
      <c r="KX3" s="118"/>
      <c r="KY3" s="118"/>
      <c r="KZ3" s="118"/>
      <c r="LA3" s="118"/>
      <c r="LB3" s="118"/>
      <c r="LC3" s="118"/>
      <c r="LD3" s="118"/>
      <c r="LE3" s="118"/>
      <c r="LF3" s="118"/>
      <c r="LG3" s="118"/>
      <c r="LH3" s="118"/>
      <c r="LI3" s="118"/>
      <c r="LJ3" s="118"/>
      <c r="LK3" s="118"/>
      <c r="LL3" s="118"/>
      <c r="LM3" s="118"/>
      <c r="LN3" s="118"/>
      <c r="LO3" s="118"/>
      <c r="LP3" s="118"/>
      <c r="LQ3" s="118"/>
      <c r="LR3" s="118"/>
      <c r="LS3" s="118"/>
      <c r="LT3" s="118"/>
      <c r="LU3" s="118"/>
      <c r="LV3" s="118"/>
      <c r="LW3" s="118"/>
      <c r="LX3" s="118"/>
      <c r="LY3" s="118"/>
      <c r="LZ3" s="118"/>
      <c r="MA3" s="118"/>
      <c r="MB3" s="118"/>
      <c r="MC3" s="118"/>
      <c r="MD3" s="118"/>
      <c r="ME3" s="118"/>
      <c r="MF3" s="118"/>
      <c r="MG3" s="118"/>
      <c r="MH3" s="118"/>
      <c r="MI3" s="118"/>
      <c r="MJ3" s="118"/>
      <c r="MK3" s="118"/>
      <c r="ML3" s="118"/>
      <c r="MM3" s="118"/>
      <c r="MN3" s="118"/>
      <c r="MO3" s="118"/>
      <c r="MP3" s="118"/>
      <c r="MQ3" s="118"/>
      <c r="MR3" s="118"/>
      <c r="MS3" s="118"/>
      <c r="MT3" s="118"/>
      <c r="MU3" s="118"/>
      <c r="MV3" s="118"/>
      <c r="MW3" s="118"/>
      <c r="MX3" s="118"/>
      <c r="MY3" s="118"/>
      <c r="MZ3" s="118"/>
      <c r="NA3" s="118"/>
      <c r="NB3" s="118"/>
      <c r="NC3" s="118"/>
      <c r="ND3" s="118"/>
      <c r="NE3" s="118"/>
      <c r="NF3" s="118"/>
      <c r="NG3" s="118"/>
      <c r="NH3" s="118"/>
      <c r="NI3" s="118"/>
      <c r="NJ3" s="118"/>
      <c r="NK3" s="118"/>
      <c r="NL3" s="118"/>
      <c r="NM3" s="118"/>
      <c r="NN3" s="118"/>
      <c r="NO3" s="118"/>
      <c r="NP3" s="118"/>
      <c r="NQ3" s="118"/>
      <c r="NR3" s="118"/>
      <c r="NS3" s="118"/>
      <c r="NT3" s="118"/>
      <c r="NU3" s="118"/>
      <c r="NV3" s="118"/>
      <c r="NW3" s="118"/>
      <c r="NX3" s="118"/>
      <c r="NY3" s="118"/>
      <c r="NZ3" s="118"/>
      <c r="OA3" s="118"/>
      <c r="OB3" s="118"/>
      <c r="OC3" s="118"/>
      <c r="OD3" s="118"/>
      <c r="OE3" s="118"/>
      <c r="OF3" s="118"/>
      <c r="OG3" s="118"/>
      <c r="OH3" s="118"/>
      <c r="OI3" s="118"/>
      <c r="OJ3" s="118"/>
      <c r="OK3" s="118"/>
      <c r="OL3" s="118"/>
      <c r="OM3" s="118"/>
      <c r="ON3" s="118"/>
      <c r="OO3" s="118"/>
      <c r="OP3" s="118"/>
      <c r="OQ3" s="118"/>
      <c r="OR3" s="118"/>
      <c r="OS3" s="118"/>
      <c r="OT3" s="118"/>
      <c r="OU3" s="118"/>
      <c r="OV3" s="118"/>
      <c r="OW3" s="118"/>
      <c r="OX3" s="118"/>
      <c r="OY3" s="118"/>
      <c r="OZ3" s="118"/>
      <c r="PA3" s="118"/>
      <c r="PB3" s="118"/>
      <c r="PC3" s="118"/>
      <c r="PD3" s="118"/>
      <c r="PE3" s="118"/>
      <c r="PF3" s="118"/>
      <c r="PG3" s="118"/>
      <c r="PH3" s="118"/>
      <c r="PI3" s="118"/>
      <c r="PJ3" s="118"/>
      <c r="PK3" s="118"/>
      <c r="PL3" s="118"/>
      <c r="PM3" s="118"/>
      <c r="PN3" s="118"/>
      <c r="PO3" s="118"/>
      <c r="PP3" s="118"/>
      <c r="PQ3" s="118"/>
      <c r="PR3" s="118"/>
      <c r="PS3" s="118"/>
      <c r="PT3" s="118"/>
      <c r="PU3" s="118"/>
      <c r="PV3" s="118"/>
      <c r="PW3" s="118"/>
      <c r="PX3" s="118"/>
      <c r="PY3" s="118"/>
      <c r="PZ3" s="118"/>
      <c r="QA3" s="118"/>
      <c r="QB3" s="118"/>
      <c r="QC3" s="118"/>
      <c r="QD3" s="118"/>
      <c r="QE3" s="118"/>
      <c r="QF3" s="118"/>
      <c r="QG3" s="118"/>
      <c r="QH3" s="118"/>
      <c r="QI3" s="118"/>
      <c r="QJ3" s="118"/>
      <c r="QK3" s="118"/>
      <c r="QL3" s="118"/>
      <c r="QM3" s="118"/>
      <c r="QN3" s="118"/>
      <c r="QO3" s="118"/>
      <c r="QP3" s="118"/>
      <c r="QQ3" s="118"/>
      <c r="QR3" s="118"/>
      <c r="QS3" s="118"/>
      <c r="QT3" s="118"/>
      <c r="QU3" s="118"/>
      <c r="QV3" s="118"/>
      <c r="QW3" s="118"/>
      <c r="QX3" s="118"/>
      <c r="QY3" s="118"/>
      <c r="QZ3" s="118"/>
      <c r="RA3" s="118"/>
      <c r="RB3" s="118"/>
      <c r="RC3" s="118"/>
      <c r="RD3" s="118"/>
      <c r="RE3" s="118"/>
      <c r="RF3" s="118"/>
      <c r="RG3" s="118"/>
      <c r="RH3" s="118"/>
      <c r="RI3" s="118"/>
      <c r="RJ3" s="118"/>
      <c r="RK3" s="118"/>
      <c r="RL3" s="118"/>
      <c r="RM3" s="118"/>
      <c r="RN3" s="118"/>
      <c r="RO3" s="118"/>
      <c r="RP3" s="118"/>
      <c r="RQ3" s="118"/>
      <c r="RR3" s="118"/>
      <c r="RS3" s="118"/>
      <c r="RT3" s="118"/>
      <c r="RU3" s="118"/>
      <c r="RV3" s="118"/>
      <c r="RW3" s="118"/>
      <c r="RX3" s="118"/>
      <c r="RY3" s="118"/>
      <c r="RZ3" s="118"/>
      <c r="SA3" s="118"/>
      <c r="SB3" s="118"/>
      <c r="SC3" s="118"/>
      <c r="SD3" s="118"/>
      <c r="SE3" s="118"/>
      <c r="SF3" s="118"/>
      <c r="SG3" s="118"/>
      <c r="SH3" s="118"/>
      <c r="SI3" s="118"/>
      <c r="SJ3" s="118"/>
      <c r="SK3" s="118"/>
      <c r="SL3" s="118"/>
      <c r="SM3" s="118"/>
      <c r="SN3" s="118"/>
      <c r="SO3" s="118"/>
      <c r="SP3" s="118"/>
      <c r="SQ3" s="118"/>
      <c r="SR3" s="118"/>
      <c r="SS3" s="118"/>
      <c r="ST3" s="118"/>
      <c r="SU3" s="118"/>
      <c r="SV3" s="118"/>
      <c r="SW3" s="118"/>
      <c r="SX3" s="118"/>
      <c r="SY3" s="118"/>
      <c r="SZ3" s="118"/>
      <c r="TA3" s="118"/>
      <c r="TB3" s="118"/>
      <c r="TC3" s="118"/>
      <c r="TD3" s="118"/>
      <c r="TE3" s="118"/>
      <c r="TF3" s="118"/>
      <c r="TG3" s="118"/>
      <c r="TH3" s="118"/>
      <c r="TI3" s="118"/>
      <c r="TJ3" s="118"/>
      <c r="TK3" s="118"/>
      <c r="TL3" s="126"/>
      <c r="TM3" s="126"/>
      <c r="TN3" s="126"/>
      <c r="TO3" s="126"/>
      <c r="TP3" s="126"/>
      <c r="TQ3" s="126"/>
      <c r="TR3" s="126"/>
      <c r="TS3" s="126"/>
      <c r="TT3" s="126"/>
      <c r="TU3" s="126"/>
      <c r="TV3" s="126"/>
      <c r="TW3" s="126"/>
      <c r="TX3" s="126"/>
      <c r="TY3" s="126"/>
      <c r="TZ3" s="126"/>
      <c r="UA3" s="126"/>
      <c r="UB3" s="126"/>
      <c r="UC3" s="126"/>
      <c r="UD3" s="126"/>
      <c r="UE3" s="126"/>
      <c r="UF3" s="126"/>
      <c r="UG3" s="126"/>
      <c r="UH3" s="126"/>
      <c r="UI3" s="126"/>
      <c r="UJ3" s="126"/>
      <c r="UK3" s="126"/>
      <c r="UL3" s="126"/>
      <c r="UM3" s="126"/>
      <c r="UN3" s="126"/>
      <c r="UO3" s="126"/>
      <c r="UP3" s="126"/>
      <c r="UQ3" s="126"/>
      <c r="UR3" s="126"/>
      <c r="US3" s="126"/>
      <c r="UT3" s="126"/>
      <c r="UU3" s="126"/>
      <c r="UV3" s="126"/>
      <c r="UW3" s="126"/>
      <c r="UX3" s="126"/>
      <c r="UY3" s="126"/>
      <c r="UZ3" s="126"/>
      <c r="VA3" s="126"/>
      <c r="VB3" s="126"/>
      <c r="VC3" s="126"/>
      <c r="VD3" s="126"/>
      <c r="VE3" s="126"/>
      <c r="VF3" s="126"/>
      <c r="VG3" s="126"/>
      <c r="VH3" s="126"/>
      <c r="VI3" s="126"/>
      <c r="VJ3" s="126"/>
      <c r="VK3" s="126"/>
      <c r="VL3" s="126"/>
      <c r="VM3" s="126"/>
      <c r="VN3" s="126"/>
      <c r="VO3" s="126"/>
      <c r="VP3" s="126"/>
      <c r="VQ3" s="126"/>
      <c r="VR3" s="126"/>
      <c r="VS3" s="126"/>
      <c r="VT3" s="126"/>
      <c r="VU3" s="126"/>
      <c r="VV3" s="126"/>
      <c r="VW3" s="126"/>
      <c r="VX3" s="126"/>
      <c r="VY3" s="126"/>
      <c r="VZ3" s="126"/>
      <c r="WA3" s="126"/>
      <c r="WB3" s="126"/>
      <c r="WC3" s="126"/>
      <c r="WD3" s="126"/>
      <c r="WE3" s="126"/>
      <c r="WF3" s="126"/>
      <c r="WG3" s="126"/>
      <c r="WH3" s="126"/>
      <c r="WI3" s="126"/>
      <c r="WJ3" s="126"/>
      <c r="WK3" s="126"/>
      <c r="WL3" s="126"/>
      <c r="WM3" s="126"/>
      <c r="WN3" s="126"/>
      <c r="WO3" s="126"/>
      <c r="WP3" s="126"/>
      <c r="WQ3" s="126"/>
      <c r="WR3" s="126"/>
      <c r="WS3" s="126"/>
      <c r="WT3" s="126"/>
      <c r="WU3" s="126"/>
    </row>
    <row r="4" spans="1:619" s="2" customFormat="1" ht="8.1" customHeight="1" x14ac:dyDescent="0.2">
      <c r="A4" s="7"/>
      <c r="B4" s="6"/>
      <c r="C4" s="6"/>
      <c r="D4" s="6"/>
      <c r="E4" s="6"/>
      <c r="F4" s="6"/>
      <c r="G4" s="8"/>
      <c r="H4" s="8"/>
      <c r="I4" s="8"/>
      <c r="J4" s="8"/>
      <c r="K4" s="8"/>
      <c r="L4" s="8"/>
      <c r="M4" s="8"/>
      <c r="N4" s="8"/>
      <c r="O4" s="8"/>
      <c r="P4" s="8"/>
      <c r="Q4" s="260"/>
      <c r="R4" s="260"/>
      <c r="S4" s="118"/>
      <c r="T4" s="118"/>
      <c r="U4" s="118"/>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8"/>
      <c r="BD4" s="118"/>
      <c r="BE4" s="118"/>
      <c r="BF4" s="118"/>
      <c r="BG4" s="118"/>
      <c r="BH4" s="118"/>
      <c r="BI4" s="118"/>
      <c r="BJ4" s="118"/>
      <c r="BK4" s="118"/>
      <c r="BL4" s="118"/>
      <c r="BM4" s="118"/>
      <c r="BN4" s="118"/>
      <c r="BO4" s="118"/>
      <c r="BP4" s="118"/>
      <c r="BQ4" s="118"/>
      <c r="BR4" s="118"/>
      <c r="BS4" s="118"/>
      <c r="BT4" s="118"/>
      <c r="BU4" s="118"/>
      <c r="BV4" s="118"/>
      <c r="BW4" s="118"/>
      <c r="BX4" s="118"/>
      <c r="BY4" s="118"/>
      <c r="BZ4" s="118"/>
      <c r="CA4" s="118"/>
      <c r="CB4" s="118"/>
      <c r="CC4" s="118"/>
      <c r="CD4" s="118"/>
      <c r="CE4" s="118"/>
      <c r="CF4" s="118"/>
      <c r="CG4" s="118"/>
      <c r="CH4" s="118"/>
      <c r="CI4" s="118"/>
      <c r="CJ4" s="118"/>
      <c r="CK4" s="118"/>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c r="DK4" s="118"/>
      <c r="DL4" s="118"/>
      <c r="DM4" s="118"/>
      <c r="DN4" s="118"/>
      <c r="DO4" s="118"/>
      <c r="DP4" s="118"/>
      <c r="DQ4" s="118"/>
      <c r="DR4" s="118"/>
      <c r="DS4" s="118"/>
      <c r="DT4" s="118"/>
      <c r="DU4" s="118"/>
      <c r="DV4" s="118"/>
      <c r="DW4" s="118"/>
      <c r="DX4" s="118"/>
      <c r="DY4" s="118"/>
      <c r="DZ4" s="118"/>
      <c r="EA4" s="118"/>
      <c r="EB4" s="118"/>
      <c r="EC4" s="118"/>
      <c r="ED4" s="118"/>
      <c r="EE4" s="118"/>
      <c r="EF4" s="118"/>
      <c r="EG4" s="118"/>
      <c r="EH4" s="118"/>
      <c r="EI4" s="118"/>
      <c r="EJ4" s="118"/>
      <c r="EK4" s="118"/>
      <c r="EL4" s="118"/>
      <c r="EM4" s="118"/>
      <c r="EN4" s="118"/>
      <c r="EO4" s="118"/>
      <c r="EP4" s="118"/>
      <c r="EQ4" s="118"/>
      <c r="ER4" s="118"/>
      <c r="ES4" s="118"/>
      <c r="ET4" s="118"/>
      <c r="EU4" s="118"/>
      <c r="EV4" s="118"/>
      <c r="EW4" s="118"/>
      <c r="EX4" s="118"/>
      <c r="EY4" s="118"/>
      <c r="EZ4" s="118"/>
      <c r="FA4" s="118"/>
      <c r="FB4" s="118"/>
      <c r="FC4" s="118"/>
      <c r="FD4" s="118"/>
      <c r="FE4" s="118"/>
      <c r="FF4" s="118"/>
      <c r="FG4" s="118"/>
      <c r="FH4" s="118"/>
      <c r="FI4" s="118"/>
      <c r="FJ4" s="118"/>
      <c r="FK4" s="118"/>
      <c r="FL4" s="118"/>
      <c r="FM4" s="118"/>
      <c r="FN4" s="118"/>
      <c r="FO4" s="118"/>
      <c r="FP4" s="118"/>
      <c r="FQ4" s="118"/>
      <c r="FR4" s="118"/>
      <c r="FS4" s="118"/>
      <c r="FT4" s="118"/>
      <c r="FU4" s="118"/>
      <c r="FV4" s="118"/>
      <c r="FW4" s="118"/>
      <c r="FX4" s="118"/>
      <c r="FY4" s="118"/>
      <c r="FZ4" s="118"/>
      <c r="GA4" s="118"/>
      <c r="GB4" s="118"/>
      <c r="GC4" s="118"/>
      <c r="GD4" s="118"/>
      <c r="GE4" s="118"/>
      <c r="GF4" s="118"/>
      <c r="GG4" s="118"/>
      <c r="GH4" s="118"/>
      <c r="GI4" s="118"/>
      <c r="GJ4" s="118"/>
      <c r="GK4" s="118"/>
      <c r="GL4" s="118"/>
      <c r="GM4" s="118"/>
      <c r="GN4" s="118"/>
      <c r="GO4" s="118"/>
      <c r="GP4" s="118"/>
      <c r="GQ4" s="118"/>
      <c r="GR4" s="118"/>
      <c r="GS4" s="118"/>
      <c r="GT4" s="118"/>
      <c r="GU4" s="118"/>
      <c r="GV4" s="118"/>
      <c r="GW4" s="118"/>
      <c r="GX4" s="118"/>
      <c r="GY4" s="118"/>
      <c r="GZ4" s="118"/>
      <c r="HA4" s="118"/>
      <c r="HB4" s="118"/>
      <c r="HC4" s="118"/>
      <c r="HD4" s="118"/>
      <c r="HE4" s="118"/>
      <c r="HF4" s="118"/>
      <c r="HG4" s="118"/>
      <c r="HH4" s="118"/>
      <c r="HI4" s="118"/>
      <c r="HJ4" s="118"/>
      <c r="HK4" s="118"/>
      <c r="HL4" s="118"/>
      <c r="HM4" s="118"/>
      <c r="HN4" s="118"/>
      <c r="HO4" s="118"/>
      <c r="HP4" s="118"/>
      <c r="HQ4" s="118"/>
      <c r="HR4" s="118"/>
      <c r="HS4" s="118"/>
      <c r="HT4" s="118"/>
      <c r="HU4" s="118"/>
      <c r="HV4" s="118"/>
      <c r="HW4" s="118"/>
      <c r="HX4" s="118"/>
      <c r="HY4" s="118"/>
      <c r="HZ4" s="118"/>
      <c r="IA4" s="118"/>
      <c r="IB4" s="118"/>
      <c r="IC4" s="118"/>
      <c r="ID4" s="118"/>
      <c r="IE4" s="118"/>
      <c r="IF4" s="118"/>
      <c r="IG4" s="118"/>
      <c r="IH4" s="118"/>
      <c r="II4" s="118"/>
      <c r="IJ4" s="118"/>
      <c r="IK4" s="118"/>
      <c r="IL4" s="118"/>
      <c r="IM4" s="118"/>
      <c r="IN4" s="118"/>
      <c r="IO4" s="118"/>
      <c r="IP4" s="118"/>
      <c r="IQ4" s="118"/>
      <c r="IR4" s="118"/>
      <c r="IS4" s="118"/>
      <c r="IT4" s="118"/>
      <c r="IU4" s="118"/>
      <c r="IV4" s="118"/>
      <c r="IW4" s="118"/>
      <c r="IX4" s="118"/>
      <c r="IY4" s="118"/>
      <c r="IZ4" s="118"/>
      <c r="JA4" s="118"/>
      <c r="JB4" s="118"/>
      <c r="JC4" s="118"/>
      <c r="JD4" s="118"/>
      <c r="JE4" s="118"/>
      <c r="JF4" s="118"/>
      <c r="JG4" s="118"/>
      <c r="JH4" s="118"/>
      <c r="JI4" s="118"/>
      <c r="JJ4" s="118"/>
      <c r="JK4" s="118"/>
      <c r="JL4" s="118"/>
      <c r="JM4" s="118"/>
      <c r="JN4" s="118"/>
      <c r="JO4" s="118"/>
      <c r="JP4" s="118"/>
      <c r="JQ4" s="118"/>
      <c r="JR4" s="118"/>
      <c r="JS4" s="118"/>
      <c r="JT4" s="118"/>
      <c r="JU4" s="118"/>
      <c r="JV4" s="118"/>
      <c r="JW4" s="118"/>
      <c r="JX4" s="118"/>
      <c r="JY4" s="118"/>
      <c r="JZ4" s="118"/>
      <c r="KA4" s="118"/>
      <c r="KB4" s="118"/>
      <c r="KC4" s="118"/>
      <c r="KD4" s="118"/>
      <c r="KE4" s="118"/>
      <c r="KF4" s="118"/>
      <c r="KG4" s="118"/>
      <c r="KH4" s="118"/>
      <c r="KI4" s="118"/>
      <c r="KJ4" s="118"/>
      <c r="KK4" s="118"/>
      <c r="KL4" s="118"/>
      <c r="KM4" s="118"/>
      <c r="KN4" s="118"/>
      <c r="KO4" s="118"/>
      <c r="KP4" s="118"/>
      <c r="KQ4" s="118"/>
      <c r="KR4" s="118"/>
      <c r="KS4" s="118"/>
      <c r="KT4" s="118"/>
      <c r="KU4" s="118"/>
      <c r="KV4" s="118"/>
      <c r="KW4" s="118"/>
      <c r="KX4" s="118"/>
      <c r="KY4" s="118"/>
      <c r="KZ4" s="118"/>
      <c r="LA4" s="118"/>
      <c r="LB4" s="118"/>
      <c r="LC4" s="118"/>
      <c r="LD4" s="118"/>
      <c r="LE4" s="118"/>
      <c r="LF4" s="118"/>
      <c r="LG4" s="118"/>
      <c r="LH4" s="118"/>
      <c r="LI4" s="118"/>
      <c r="LJ4" s="118"/>
      <c r="LK4" s="118"/>
      <c r="LL4" s="118"/>
      <c r="LM4" s="118"/>
      <c r="LN4" s="118"/>
      <c r="LO4" s="118"/>
      <c r="LP4" s="118"/>
      <c r="LQ4" s="118"/>
      <c r="LR4" s="118"/>
      <c r="LS4" s="118"/>
      <c r="LT4" s="118"/>
      <c r="LU4" s="118"/>
      <c r="LV4" s="118"/>
      <c r="LW4" s="118"/>
      <c r="LX4" s="118"/>
      <c r="LY4" s="118"/>
      <c r="LZ4" s="118"/>
      <c r="MA4" s="118"/>
      <c r="MB4" s="118"/>
      <c r="MC4" s="118"/>
      <c r="MD4" s="118"/>
      <c r="ME4" s="118"/>
      <c r="MF4" s="118"/>
      <c r="MG4" s="118"/>
      <c r="MH4" s="118"/>
      <c r="MI4" s="118"/>
      <c r="MJ4" s="118"/>
      <c r="MK4" s="118"/>
      <c r="ML4" s="118"/>
      <c r="MM4" s="118"/>
      <c r="MN4" s="118"/>
      <c r="MO4" s="118"/>
      <c r="MP4" s="118"/>
      <c r="MQ4" s="118"/>
      <c r="MR4" s="118"/>
      <c r="MS4" s="118"/>
      <c r="MT4" s="118"/>
      <c r="MU4" s="118"/>
      <c r="MV4" s="118"/>
      <c r="MW4" s="118"/>
      <c r="MX4" s="118"/>
      <c r="MY4" s="118"/>
      <c r="MZ4" s="118"/>
      <c r="NA4" s="118"/>
      <c r="NB4" s="118"/>
      <c r="NC4" s="118"/>
      <c r="ND4" s="118"/>
      <c r="NE4" s="118"/>
      <c r="NF4" s="118"/>
      <c r="NG4" s="118"/>
      <c r="NH4" s="118"/>
      <c r="NI4" s="118"/>
      <c r="NJ4" s="118"/>
      <c r="NK4" s="118"/>
      <c r="NL4" s="118"/>
      <c r="NM4" s="118"/>
      <c r="NN4" s="118"/>
      <c r="NO4" s="118"/>
      <c r="NP4" s="118"/>
      <c r="NQ4" s="118"/>
      <c r="NR4" s="118"/>
      <c r="NS4" s="118"/>
      <c r="NT4" s="118"/>
      <c r="NU4" s="118"/>
      <c r="NV4" s="118"/>
      <c r="NW4" s="118"/>
      <c r="NX4" s="118"/>
      <c r="NY4" s="118"/>
      <c r="NZ4" s="118"/>
      <c r="OA4" s="118"/>
      <c r="OB4" s="118"/>
      <c r="OC4" s="118"/>
      <c r="OD4" s="118"/>
      <c r="OE4" s="118"/>
      <c r="OF4" s="118"/>
      <c r="OG4" s="118"/>
      <c r="OH4" s="118"/>
      <c r="OI4" s="118"/>
      <c r="OJ4" s="118"/>
      <c r="OK4" s="118"/>
      <c r="OL4" s="118"/>
      <c r="OM4" s="118"/>
      <c r="ON4" s="118"/>
      <c r="OO4" s="118"/>
      <c r="OP4" s="118"/>
      <c r="OQ4" s="118"/>
      <c r="OR4" s="118"/>
      <c r="OS4" s="118"/>
      <c r="OT4" s="118"/>
      <c r="OU4" s="118"/>
      <c r="OV4" s="118"/>
      <c r="OW4" s="118"/>
      <c r="OX4" s="118"/>
      <c r="OY4" s="118"/>
      <c r="OZ4" s="118"/>
      <c r="PA4" s="118"/>
      <c r="PB4" s="118"/>
      <c r="PC4" s="118"/>
      <c r="PD4" s="118"/>
      <c r="PE4" s="118"/>
      <c r="PF4" s="118"/>
      <c r="PG4" s="118"/>
      <c r="PH4" s="118"/>
      <c r="PI4" s="118"/>
      <c r="PJ4" s="118"/>
      <c r="PK4" s="118"/>
      <c r="PL4" s="118"/>
      <c r="PM4" s="118"/>
      <c r="PN4" s="118"/>
      <c r="PO4" s="118"/>
      <c r="PP4" s="118"/>
      <c r="PQ4" s="118"/>
      <c r="PR4" s="118"/>
      <c r="PS4" s="118"/>
      <c r="PT4" s="118"/>
      <c r="PU4" s="118"/>
      <c r="PV4" s="118"/>
      <c r="PW4" s="118"/>
      <c r="PX4" s="118"/>
      <c r="PY4" s="118"/>
      <c r="PZ4" s="118"/>
      <c r="QA4" s="118"/>
      <c r="QB4" s="118"/>
      <c r="QC4" s="118"/>
      <c r="QD4" s="118"/>
      <c r="QE4" s="118"/>
      <c r="QF4" s="118"/>
      <c r="QG4" s="118"/>
      <c r="QH4" s="118"/>
      <c r="QI4" s="118"/>
      <c r="QJ4" s="118"/>
      <c r="QK4" s="118"/>
      <c r="QL4" s="118"/>
      <c r="QM4" s="118"/>
      <c r="QN4" s="118"/>
      <c r="QO4" s="118"/>
      <c r="QP4" s="118"/>
      <c r="QQ4" s="118"/>
      <c r="QR4" s="118"/>
      <c r="QS4" s="118"/>
      <c r="QT4" s="118"/>
      <c r="QU4" s="118"/>
      <c r="QV4" s="118"/>
      <c r="QW4" s="118"/>
      <c r="QX4" s="118"/>
      <c r="QY4" s="118"/>
      <c r="QZ4" s="118"/>
      <c r="RA4" s="118"/>
      <c r="RB4" s="118"/>
      <c r="RC4" s="118"/>
      <c r="RD4" s="118"/>
      <c r="RE4" s="118"/>
      <c r="RF4" s="118"/>
      <c r="RG4" s="118"/>
      <c r="RH4" s="118"/>
      <c r="RI4" s="118"/>
      <c r="RJ4" s="118"/>
      <c r="RK4" s="118"/>
      <c r="RL4" s="118"/>
      <c r="RM4" s="118"/>
      <c r="RN4" s="118"/>
      <c r="RO4" s="118"/>
      <c r="RP4" s="118"/>
      <c r="RQ4" s="118"/>
      <c r="RR4" s="118"/>
      <c r="RS4" s="118"/>
      <c r="RT4" s="118"/>
      <c r="RU4" s="118"/>
      <c r="RV4" s="118"/>
      <c r="RW4" s="118"/>
      <c r="RX4" s="118"/>
      <c r="RY4" s="118"/>
      <c r="RZ4" s="118"/>
      <c r="SA4" s="118"/>
      <c r="SB4" s="118"/>
      <c r="SC4" s="118"/>
      <c r="SD4" s="118"/>
      <c r="SE4" s="118"/>
      <c r="SF4" s="118"/>
      <c r="SG4" s="118"/>
      <c r="SH4" s="118"/>
      <c r="SI4" s="118"/>
      <c r="SJ4" s="118"/>
      <c r="SK4" s="118"/>
      <c r="SL4" s="118"/>
      <c r="SM4" s="118"/>
      <c r="SN4" s="118"/>
      <c r="SO4" s="118"/>
      <c r="SP4" s="118"/>
      <c r="SQ4" s="118"/>
      <c r="SR4" s="118"/>
      <c r="SS4" s="118"/>
      <c r="ST4" s="118"/>
      <c r="SU4" s="118"/>
      <c r="SV4" s="118"/>
      <c r="SW4" s="118"/>
      <c r="SX4" s="118"/>
      <c r="SY4" s="118"/>
      <c r="SZ4" s="118"/>
      <c r="TA4" s="118"/>
      <c r="TB4" s="118"/>
      <c r="TC4" s="118"/>
      <c r="TD4" s="118"/>
      <c r="TE4" s="118"/>
      <c r="TF4" s="118"/>
      <c r="TG4" s="118"/>
      <c r="TH4" s="118"/>
      <c r="TI4" s="118"/>
      <c r="TJ4" s="118"/>
      <c r="TK4" s="118"/>
      <c r="TL4" s="126"/>
      <c r="TM4" s="126"/>
      <c r="TN4" s="126"/>
      <c r="TO4" s="126"/>
      <c r="TP4" s="126"/>
      <c r="TQ4" s="126"/>
      <c r="TR4" s="126"/>
      <c r="TS4" s="126"/>
      <c r="TT4" s="126"/>
      <c r="TU4" s="126"/>
      <c r="TV4" s="126"/>
      <c r="TW4" s="126"/>
      <c r="TX4" s="126"/>
      <c r="TY4" s="126"/>
      <c r="TZ4" s="126"/>
      <c r="UA4" s="126"/>
      <c r="UB4" s="126"/>
      <c r="UC4" s="126"/>
      <c r="UD4" s="126"/>
      <c r="UE4" s="126"/>
      <c r="UF4" s="126"/>
      <c r="UG4" s="126"/>
      <c r="UH4" s="126"/>
      <c r="UI4" s="126"/>
      <c r="UJ4" s="126"/>
      <c r="UK4" s="126"/>
      <c r="UL4" s="126"/>
      <c r="UM4" s="126"/>
      <c r="UN4" s="126"/>
      <c r="UO4" s="126"/>
      <c r="UP4" s="126"/>
      <c r="UQ4" s="126"/>
      <c r="UR4" s="126"/>
      <c r="US4" s="126"/>
      <c r="UT4" s="126"/>
      <c r="UU4" s="126"/>
      <c r="UV4" s="126"/>
      <c r="UW4" s="126"/>
      <c r="UX4" s="126"/>
      <c r="UY4" s="126"/>
      <c r="UZ4" s="126"/>
      <c r="VA4" s="126"/>
      <c r="VB4" s="126"/>
      <c r="VC4" s="126"/>
      <c r="VD4" s="126"/>
      <c r="VE4" s="126"/>
      <c r="VF4" s="126"/>
      <c r="VG4" s="126"/>
      <c r="VH4" s="126"/>
      <c r="VI4" s="126"/>
      <c r="VJ4" s="126"/>
      <c r="VK4" s="126"/>
      <c r="VL4" s="126"/>
      <c r="VM4" s="126"/>
      <c r="VN4" s="126"/>
      <c r="VO4" s="126"/>
      <c r="VP4" s="126"/>
      <c r="VQ4" s="126"/>
      <c r="VR4" s="126"/>
      <c r="VS4" s="126"/>
      <c r="VT4" s="126"/>
      <c r="VU4" s="126"/>
      <c r="VV4" s="126"/>
      <c r="VW4" s="126"/>
      <c r="VX4" s="126"/>
      <c r="VY4" s="126"/>
      <c r="VZ4" s="126"/>
      <c r="WA4" s="126"/>
      <c r="WB4" s="126"/>
      <c r="WC4" s="126"/>
      <c r="WD4" s="126"/>
      <c r="WE4" s="126"/>
      <c r="WF4" s="126"/>
      <c r="WG4" s="126"/>
      <c r="WH4" s="126"/>
      <c r="WI4" s="126"/>
      <c r="WJ4" s="126"/>
      <c r="WK4" s="126"/>
      <c r="WL4" s="126"/>
      <c r="WM4" s="126"/>
      <c r="WN4" s="126"/>
      <c r="WO4" s="126"/>
      <c r="WP4" s="126"/>
      <c r="WQ4" s="126"/>
      <c r="WR4" s="126"/>
      <c r="WS4" s="126"/>
      <c r="WT4" s="126"/>
      <c r="WU4" s="126"/>
    </row>
    <row r="5" spans="1:619" s="2" customFormat="1" x14ac:dyDescent="0.2">
      <c r="A5" s="7"/>
      <c r="B5" s="13" t="s">
        <v>106</v>
      </c>
      <c r="C5" s="6"/>
      <c r="D5" s="6"/>
      <c r="E5" s="6"/>
      <c r="F5" s="6"/>
      <c r="G5" s="8"/>
      <c r="H5" s="8"/>
      <c r="I5" s="8"/>
      <c r="J5" s="8"/>
      <c r="K5" s="8"/>
      <c r="L5" s="8"/>
      <c r="M5" s="8"/>
      <c r="N5" s="8"/>
      <c r="O5" s="8"/>
      <c r="P5" s="8"/>
      <c r="Q5" s="260"/>
      <c r="R5" s="260"/>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c r="DK5" s="118"/>
      <c r="DL5" s="118"/>
      <c r="DM5" s="118"/>
      <c r="DN5" s="118"/>
      <c r="DO5" s="118"/>
      <c r="DP5" s="118"/>
      <c r="DQ5" s="118"/>
      <c r="DR5" s="118"/>
      <c r="DS5" s="118"/>
      <c r="DT5" s="118"/>
      <c r="DU5" s="118"/>
      <c r="DV5" s="118"/>
      <c r="DW5" s="118"/>
      <c r="DX5" s="118"/>
      <c r="DY5" s="118"/>
      <c r="DZ5" s="118"/>
      <c r="EA5" s="118"/>
      <c r="EB5" s="118"/>
      <c r="EC5" s="118"/>
      <c r="ED5" s="118"/>
      <c r="EE5" s="118"/>
      <c r="EF5" s="118"/>
      <c r="EG5" s="118"/>
      <c r="EH5" s="118"/>
      <c r="EI5" s="118"/>
      <c r="EJ5" s="118"/>
      <c r="EK5" s="118"/>
      <c r="EL5" s="118"/>
      <c r="EM5" s="118"/>
      <c r="EN5" s="118"/>
      <c r="EO5" s="118"/>
      <c r="EP5" s="118"/>
      <c r="EQ5" s="118"/>
      <c r="ER5" s="118"/>
      <c r="ES5" s="118"/>
      <c r="ET5" s="118"/>
      <c r="EU5" s="118"/>
      <c r="EV5" s="118"/>
      <c r="EW5" s="118"/>
      <c r="EX5" s="118"/>
      <c r="EY5" s="118"/>
      <c r="EZ5" s="118"/>
      <c r="FA5" s="118"/>
      <c r="FB5" s="118"/>
      <c r="FC5" s="118"/>
      <c r="FD5" s="118"/>
      <c r="FE5" s="118"/>
      <c r="FF5" s="118"/>
      <c r="FG5" s="118"/>
      <c r="FH5" s="118"/>
      <c r="FI5" s="118"/>
      <c r="FJ5" s="118"/>
      <c r="FK5" s="118"/>
      <c r="FL5" s="118"/>
      <c r="FM5" s="118"/>
      <c r="FN5" s="118"/>
      <c r="FO5" s="118"/>
      <c r="FP5" s="118"/>
      <c r="FQ5" s="118"/>
      <c r="FR5" s="118"/>
      <c r="FS5" s="118"/>
      <c r="FT5" s="118"/>
      <c r="FU5" s="118"/>
      <c r="FV5" s="118"/>
      <c r="FW5" s="118"/>
      <c r="FX5" s="118"/>
      <c r="FY5" s="118"/>
      <c r="FZ5" s="118"/>
      <c r="GA5" s="118"/>
      <c r="GB5" s="118"/>
      <c r="GC5" s="118"/>
      <c r="GD5" s="118"/>
      <c r="GE5" s="118"/>
      <c r="GF5" s="118"/>
      <c r="GG5" s="118"/>
      <c r="GH5" s="118"/>
      <c r="GI5" s="118"/>
      <c r="GJ5" s="118"/>
      <c r="GK5" s="118"/>
      <c r="GL5" s="118"/>
      <c r="GM5" s="118"/>
      <c r="GN5" s="118"/>
      <c r="GO5" s="118"/>
      <c r="GP5" s="118"/>
      <c r="GQ5" s="118"/>
      <c r="GR5" s="118"/>
      <c r="GS5" s="118"/>
      <c r="GT5" s="118"/>
      <c r="GU5" s="118"/>
      <c r="GV5" s="118"/>
      <c r="GW5" s="118"/>
      <c r="GX5" s="118"/>
      <c r="GY5" s="118"/>
      <c r="GZ5" s="118"/>
      <c r="HA5" s="118"/>
      <c r="HB5" s="118"/>
      <c r="HC5" s="118"/>
      <c r="HD5" s="118"/>
      <c r="HE5" s="118"/>
      <c r="HF5" s="118"/>
      <c r="HG5" s="118"/>
      <c r="HH5" s="118"/>
      <c r="HI5" s="118"/>
      <c r="HJ5" s="118"/>
      <c r="HK5" s="118"/>
      <c r="HL5" s="118"/>
      <c r="HM5" s="118"/>
      <c r="HN5" s="118"/>
      <c r="HO5" s="118"/>
      <c r="HP5" s="118"/>
      <c r="HQ5" s="118"/>
      <c r="HR5" s="118"/>
      <c r="HS5" s="118"/>
      <c r="HT5" s="118"/>
      <c r="HU5" s="118"/>
      <c r="HV5" s="118"/>
      <c r="HW5" s="118"/>
      <c r="HX5" s="118"/>
      <c r="HY5" s="118"/>
      <c r="HZ5" s="118"/>
      <c r="IA5" s="118"/>
      <c r="IB5" s="118"/>
      <c r="IC5" s="118"/>
      <c r="ID5" s="118"/>
      <c r="IE5" s="118"/>
      <c r="IF5" s="118"/>
      <c r="IG5" s="118"/>
      <c r="IH5" s="118"/>
      <c r="II5" s="118"/>
      <c r="IJ5" s="118"/>
      <c r="IK5" s="118"/>
      <c r="IL5" s="118"/>
      <c r="IM5" s="118"/>
      <c r="IN5" s="118"/>
      <c r="IO5" s="118"/>
      <c r="IP5" s="118"/>
      <c r="IQ5" s="118"/>
      <c r="IR5" s="118"/>
      <c r="IS5" s="118"/>
      <c r="IT5" s="118"/>
      <c r="IU5" s="118"/>
      <c r="IV5" s="118"/>
      <c r="IW5" s="118"/>
      <c r="IX5" s="118"/>
      <c r="IY5" s="118"/>
      <c r="IZ5" s="118"/>
      <c r="JA5" s="118"/>
      <c r="JB5" s="118"/>
      <c r="JC5" s="118"/>
      <c r="JD5" s="118"/>
      <c r="JE5" s="118"/>
      <c r="JF5" s="118"/>
      <c r="JG5" s="118"/>
      <c r="JH5" s="118"/>
      <c r="JI5" s="118"/>
      <c r="JJ5" s="118"/>
      <c r="JK5" s="118"/>
      <c r="JL5" s="118"/>
      <c r="JM5" s="118"/>
      <c r="JN5" s="118"/>
      <c r="JO5" s="118"/>
      <c r="JP5" s="118"/>
      <c r="JQ5" s="118"/>
      <c r="JR5" s="118"/>
      <c r="JS5" s="118"/>
      <c r="JT5" s="118"/>
      <c r="JU5" s="118"/>
      <c r="JV5" s="118"/>
      <c r="JW5" s="118"/>
      <c r="JX5" s="118"/>
      <c r="JY5" s="118"/>
      <c r="JZ5" s="118"/>
      <c r="KA5" s="118"/>
      <c r="KB5" s="118"/>
      <c r="KC5" s="118"/>
      <c r="KD5" s="118"/>
      <c r="KE5" s="118"/>
      <c r="KF5" s="118"/>
      <c r="KG5" s="118"/>
      <c r="KH5" s="118"/>
      <c r="KI5" s="118"/>
      <c r="KJ5" s="118"/>
      <c r="KK5" s="118"/>
      <c r="KL5" s="118"/>
      <c r="KM5" s="118"/>
      <c r="KN5" s="118"/>
      <c r="KO5" s="118"/>
      <c r="KP5" s="118"/>
      <c r="KQ5" s="118"/>
      <c r="KR5" s="118"/>
      <c r="KS5" s="118"/>
      <c r="KT5" s="118"/>
      <c r="KU5" s="118"/>
      <c r="KV5" s="118"/>
      <c r="KW5" s="118"/>
      <c r="KX5" s="118"/>
      <c r="KY5" s="118"/>
      <c r="KZ5" s="118"/>
      <c r="LA5" s="118"/>
      <c r="LB5" s="118"/>
      <c r="LC5" s="118"/>
      <c r="LD5" s="118"/>
      <c r="LE5" s="118"/>
      <c r="LF5" s="118"/>
      <c r="LG5" s="118"/>
      <c r="LH5" s="118"/>
      <c r="LI5" s="118"/>
      <c r="LJ5" s="118"/>
      <c r="LK5" s="118"/>
      <c r="LL5" s="118"/>
      <c r="LM5" s="118"/>
      <c r="LN5" s="118"/>
      <c r="LO5" s="118"/>
      <c r="LP5" s="118"/>
      <c r="LQ5" s="118"/>
      <c r="LR5" s="118"/>
      <c r="LS5" s="118"/>
      <c r="LT5" s="118"/>
      <c r="LU5" s="118"/>
      <c r="LV5" s="118"/>
      <c r="LW5" s="118"/>
      <c r="LX5" s="118"/>
      <c r="LY5" s="118"/>
      <c r="LZ5" s="118"/>
      <c r="MA5" s="118"/>
      <c r="MB5" s="118"/>
      <c r="MC5" s="118"/>
      <c r="MD5" s="118"/>
      <c r="ME5" s="118"/>
      <c r="MF5" s="118"/>
      <c r="MG5" s="118"/>
      <c r="MH5" s="118"/>
      <c r="MI5" s="118"/>
      <c r="MJ5" s="118"/>
      <c r="MK5" s="118"/>
      <c r="ML5" s="118"/>
      <c r="MM5" s="118"/>
      <c r="MN5" s="118"/>
      <c r="MO5" s="118"/>
      <c r="MP5" s="118"/>
      <c r="MQ5" s="118"/>
      <c r="MR5" s="118"/>
      <c r="MS5" s="118"/>
      <c r="MT5" s="118"/>
      <c r="MU5" s="118"/>
      <c r="MV5" s="118"/>
      <c r="MW5" s="118"/>
      <c r="MX5" s="118"/>
      <c r="MY5" s="118"/>
      <c r="MZ5" s="118"/>
      <c r="NA5" s="118"/>
      <c r="NB5" s="118"/>
      <c r="NC5" s="118"/>
      <c r="ND5" s="118"/>
      <c r="NE5" s="118"/>
      <c r="NF5" s="118"/>
      <c r="NG5" s="118"/>
      <c r="NH5" s="118"/>
      <c r="NI5" s="118"/>
      <c r="NJ5" s="118"/>
      <c r="NK5" s="118"/>
      <c r="NL5" s="118"/>
      <c r="NM5" s="118"/>
      <c r="NN5" s="118"/>
      <c r="NO5" s="118"/>
      <c r="NP5" s="118"/>
      <c r="NQ5" s="118"/>
      <c r="NR5" s="118"/>
      <c r="NS5" s="118"/>
      <c r="NT5" s="118"/>
      <c r="NU5" s="118"/>
      <c r="NV5" s="118"/>
      <c r="NW5" s="118"/>
      <c r="NX5" s="118"/>
      <c r="NY5" s="118"/>
      <c r="NZ5" s="118"/>
      <c r="OA5" s="118"/>
      <c r="OB5" s="118"/>
      <c r="OC5" s="118"/>
      <c r="OD5" s="118"/>
      <c r="OE5" s="118"/>
      <c r="OF5" s="118"/>
      <c r="OG5" s="118"/>
      <c r="OH5" s="118"/>
      <c r="OI5" s="118"/>
      <c r="OJ5" s="118"/>
      <c r="OK5" s="118"/>
      <c r="OL5" s="118"/>
      <c r="OM5" s="118"/>
      <c r="ON5" s="118"/>
      <c r="OO5" s="118"/>
      <c r="OP5" s="118"/>
      <c r="OQ5" s="118"/>
      <c r="OR5" s="118"/>
      <c r="OS5" s="118"/>
      <c r="OT5" s="118"/>
      <c r="OU5" s="118"/>
      <c r="OV5" s="118"/>
      <c r="OW5" s="118"/>
      <c r="OX5" s="118"/>
      <c r="OY5" s="118"/>
      <c r="OZ5" s="118"/>
      <c r="PA5" s="118"/>
      <c r="PB5" s="118"/>
      <c r="PC5" s="118"/>
      <c r="PD5" s="118"/>
      <c r="PE5" s="118"/>
      <c r="PF5" s="118"/>
      <c r="PG5" s="118"/>
      <c r="PH5" s="118"/>
      <c r="PI5" s="118"/>
      <c r="PJ5" s="118"/>
      <c r="PK5" s="118"/>
      <c r="PL5" s="118"/>
      <c r="PM5" s="118"/>
      <c r="PN5" s="118"/>
      <c r="PO5" s="118"/>
      <c r="PP5" s="118"/>
      <c r="PQ5" s="118"/>
      <c r="PR5" s="118"/>
      <c r="PS5" s="118"/>
      <c r="PT5" s="118"/>
      <c r="PU5" s="118"/>
      <c r="PV5" s="118"/>
      <c r="PW5" s="118"/>
      <c r="PX5" s="118"/>
      <c r="PY5" s="118"/>
      <c r="PZ5" s="118"/>
      <c r="QA5" s="118"/>
      <c r="QB5" s="118"/>
      <c r="QC5" s="118"/>
      <c r="QD5" s="118"/>
      <c r="QE5" s="118"/>
      <c r="QF5" s="118"/>
      <c r="QG5" s="118"/>
      <c r="QH5" s="118"/>
      <c r="QI5" s="118"/>
      <c r="QJ5" s="118"/>
      <c r="QK5" s="118"/>
      <c r="QL5" s="118"/>
      <c r="QM5" s="118"/>
      <c r="QN5" s="118"/>
      <c r="QO5" s="118"/>
      <c r="QP5" s="118"/>
      <c r="QQ5" s="118"/>
      <c r="QR5" s="118"/>
      <c r="QS5" s="118"/>
      <c r="QT5" s="118"/>
      <c r="QU5" s="118"/>
      <c r="QV5" s="118"/>
      <c r="QW5" s="118"/>
      <c r="QX5" s="118"/>
      <c r="QY5" s="118"/>
      <c r="QZ5" s="118"/>
      <c r="RA5" s="118"/>
      <c r="RB5" s="118"/>
      <c r="RC5" s="118"/>
      <c r="RD5" s="118"/>
      <c r="RE5" s="118"/>
      <c r="RF5" s="118"/>
      <c r="RG5" s="118"/>
      <c r="RH5" s="118"/>
      <c r="RI5" s="118"/>
      <c r="RJ5" s="118"/>
      <c r="RK5" s="118"/>
      <c r="RL5" s="118"/>
      <c r="RM5" s="118"/>
      <c r="RN5" s="118"/>
      <c r="RO5" s="118"/>
      <c r="RP5" s="118"/>
      <c r="RQ5" s="118"/>
      <c r="RR5" s="118"/>
      <c r="RS5" s="118"/>
      <c r="RT5" s="118"/>
      <c r="RU5" s="118"/>
      <c r="RV5" s="118"/>
      <c r="RW5" s="118"/>
      <c r="RX5" s="118"/>
      <c r="RY5" s="118"/>
      <c r="RZ5" s="118"/>
      <c r="SA5" s="118"/>
      <c r="SB5" s="118"/>
      <c r="SC5" s="118"/>
      <c r="SD5" s="118"/>
      <c r="SE5" s="118"/>
      <c r="SF5" s="118"/>
      <c r="SG5" s="118"/>
      <c r="SH5" s="118"/>
      <c r="SI5" s="118"/>
      <c r="SJ5" s="118"/>
      <c r="SK5" s="118"/>
      <c r="SL5" s="118"/>
      <c r="SM5" s="118"/>
      <c r="SN5" s="118"/>
      <c r="SO5" s="118"/>
      <c r="SP5" s="118"/>
      <c r="SQ5" s="118"/>
      <c r="SR5" s="118"/>
      <c r="SS5" s="118"/>
      <c r="ST5" s="118"/>
      <c r="SU5" s="118"/>
      <c r="SV5" s="118"/>
      <c r="SW5" s="118"/>
      <c r="SX5" s="118"/>
      <c r="SY5" s="118"/>
      <c r="SZ5" s="118"/>
      <c r="TA5" s="118"/>
      <c r="TB5" s="118"/>
      <c r="TC5" s="118"/>
      <c r="TD5" s="118"/>
      <c r="TE5" s="118"/>
      <c r="TF5" s="118"/>
      <c r="TG5" s="118"/>
      <c r="TH5" s="118"/>
      <c r="TI5" s="118"/>
      <c r="TJ5" s="118"/>
      <c r="TK5" s="118"/>
      <c r="TL5" s="126"/>
      <c r="TM5" s="126"/>
      <c r="TN5" s="126"/>
      <c r="TO5" s="126"/>
      <c r="TP5" s="126"/>
      <c r="TQ5" s="126"/>
      <c r="TR5" s="126"/>
      <c r="TS5" s="126"/>
      <c r="TT5" s="126"/>
      <c r="TU5" s="126"/>
      <c r="TV5" s="126"/>
      <c r="TW5" s="126"/>
      <c r="TX5" s="126"/>
      <c r="TY5" s="126"/>
      <c r="TZ5" s="126"/>
      <c r="UA5" s="126"/>
      <c r="UB5" s="126"/>
      <c r="UC5" s="126"/>
      <c r="UD5" s="126"/>
      <c r="UE5" s="126"/>
      <c r="UF5" s="126"/>
      <c r="UG5" s="126"/>
      <c r="UH5" s="126"/>
      <c r="UI5" s="126"/>
      <c r="UJ5" s="126"/>
      <c r="UK5" s="126"/>
      <c r="UL5" s="126"/>
      <c r="UM5" s="126"/>
      <c r="UN5" s="126"/>
      <c r="UO5" s="126"/>
      <c r="UP5" s="126"/>
      <c r="UQ5" s="126"/>
      <c r="UR5" s="126"/>
      <c r="US5" s="126"/>
      <c r="UT5" s="126"/>
      <c r="UU5" s="126"/>
      <c r="UV5" s="126"/>
      <c r="UW5" s="126"/>
      <c r="UX5" s="126"/>
      <c r="UY5" s="126"/>
      <c r="UZ5" s="126"/>
      <c r="VA5" s="126"/>
      <c r="VB5" s="126"/>
      <c r="VC5" s="126"/>
      <c r="VD5" s="126"/>
      <c r="VE5" s="126"/>
      <c r="VF5" s="126"/>
      <c r="VG5" s="126"/>
      <c r="VH5" s="126"/>
      <c r="VI5" s="126"/>
      <c r="VJ5" s="126"/>
      <c r="VK5" s="126"/>
      <c r="VL5" s="126"/>
      <c r="VM5" s="126"/>
      <c r="VN5" s="126"/>
      <c r="VO5" s="126"/>
      <c r="VP5" s="126"/>
      <c r="VQ5" s="126"/>
      <c r="VR5" s="126"/>
      <c r="VS5" s="126"/>
      <c r="VT5" s="126"/>
      <c r="VU5" s="126"/>
      <c r="VV5" s="126"/>
      <c r="VW5" s="126"/>
      <c r="VX5" s="126"/>
      <c r="VY5" s="126"/>
      <c r="VZ5" s="126"/>
      <c r="WA5" s="126"/>
      <c r="WB5" s="126"/>
      <c r="WC5" s="126"/>
      <c r="WD5" s="126"/>
      <c r="WE5" s="126"/>
      <c r="WF5" s="126"/>
      <c r="WG5" s="126"/>
      <c r="WH5" s="126"/>
      <c r="WI5" s="126"/>
      <c r="WJ5" s="126"/>
      <c r="WK5" s="126"/>
      <c r="WL5" s="126"/>
      <c r="WM5" s="126"/>
      <c r="WN5" s="126"/>
      <c r="WO5" s="126"/>
      <c r="WP5" s="126"/>
      <c r="WQ5" s="126"/>
      <c r="WR5" s="126"/>
      <c r="WS5" s="126"/>
      <c r="WT5" s="126"/>
      <c r="WU5" s="126"/>
    </row>
    <row r="6" spans="1:619" s="2" customFormat="1" ht="8.1" customHeight="1" thickBot="1" x14ac:dyDescent="0.25">
      <c r="A6" s="11"/>
      <c r="B6" s="5"/>
      <c r="C6" s="5"/>
      <c r="D6" s="5"/>
      <c r="E6" s="5"/>
      <c r="F6" s="5"/>
      <c r="G6" s="14"/>
      <c r="H6" s="5"/>
      <c r="I6" s="5"/>
      <c r="J6" s="5"/>
      <c r="K6" s="5"/>
      <c r="L6" s="5"/>
      <c r="M6" s="5"/>
      <c r="N6" s="5"/>
      <c r="O6" s="5"/>
      <c r="P6" s="5"/>
      <c r="Q6" s="261"/>
      <c r="R6" s="261"/>
      <c r="S6" s="118"/>
      <c r="T6" s="118"/>
      <c r="U6" s="118"/>
      <c r="V6" s="118"/>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c r="BL6" s="118"/>
      <c r="BM6" s="118"/>
      <c r="BN6" s="118"/>
      <c r="BO6" s="118"/>
      <c r="BP6" s="118"/>
      <c r="BQ6" s="118"/>
      <c r="BR6" s="118"/>
      <c r="BS6" s="118"/>
      <c r="BT6" s="118"/>
      <c r="BU6" s="118"/>
      <c r="BV6" s="118"/>
      <c r="BW6" s="118"/>
      <c r="BX6" s="118"/>
      <c r="BY6" s="118"/>
      <c r="BZ6" s="118"/>
      <c r="CA6" s="118"/>
      <c r="CB6" s="118"/>
      <c r="CC6" s="118"/>
      <c r="CD6" s="118"/>
      <c r="CE6" s="118"/>
      <c r="CF6" s="118"/>
      <c r="CG6" s="118"/>
      <c r="CH6" s="118"/>
      <c r="CI6" s="118"/>
      <c r="CJ6" s="118"/>
      <c r="CK6" s="118"/>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118"/>
      <c r="EB6" s="118"/>
      <c r="EC6" s="118"/>
      <c r="ED6" s="118"/>
      <c r="EE6" s="118"/>
      <c r="EF6" s="118"/>
      <c r="EG6" s="118"/>
      <c r="EH6" s="118"/>
      <c r="EI6" s="118"/>
      <c r="EJ6" s="118"/>
      <c r="EK6" s="118"/>
      <c r="EL6" s="118"/>
      <c r="EM6" s="118"/>
      <c r="EN6" s="118"/>
      <c r="EO6" s="118"/>
      <c r="EP6" s="118"/>
      <c r="EQ6" s="118"/>
      <c r="ER6" s="118"/>
      <c r="ES6" s="118"/>
      <c r="ET6" s="118"/>
      <c r="EU6" s="118"/>
      <c r="EV6" s="118"/>
      <c r="EW6" s="118"/>
      <c r="EX6" s="118"/>
      <c r="EY6" s="118"/>
      <c r="EZ6" s="118"/>
      <c r="FA6" s="118"/>
      <c r="FB6" s="118"/>
      <c r="FC6" s="118"/>
      <c r="FD6" s="118"/>
      <c r="FE6" s="118"/>
      <c r="FF6" s="118"/>
      <c r="FG6" s="118"/>
      <c r="FH6" s="118"/>
      <c r="FI6" s="118"/>
      <c r="FJ6" s="118"/>
      <c r="FK6" s="118"/>
      <c r="FL6" s="118"/>
      <c r="FM6" s="118"/>
      <c r="FN6" s="118"/>
      <c r="FO6" s="118"/>
      <c r="FP6" s="118"/>
      <c r="FQ6" s="118"/>
      <c r="FR6" s="118"/>
      <c r="FS6" s="118"/>
      <c r="FT6" s="118"/>
      <c r="FU6" s="118"/>
      <c r="FV6" s="118"/>
      <c r="FW6" s="118"/>
      <c r="FX6" s="118"/>
      <c r="FY6" s="118"/>
      <c r="FZ6" s="118"/>
      <c r="GA6" s="118"/>
      <c r="GB6" s="118"/>
      <c r="GC6" s="118"/>
      <c r="GD6" s="118"/>
      <c r="GE6" s="118"/>
      <c r="GF6" s="118"/>
      <c r="GG6" s="118"/>
      <c r="GH6" s="118"/>
      <c r="GI6" s="118"/>
      <c r="GJ6" s="118"/>
      <c r="GK6" s="118"/>
      <c r="GL6" s="118"/>
      <c r="GM6" s="118"/>
      <c r="GN6" s="118"/>
      <c r="GO6" s="118"/>
      <c r="GP6" s="118"/>
      <c r="GQ6" s="118"/>
      <c r="GR6" s="118"/>
      <c r="GS6" s="118"/>
      <c r="GT6" s="118"/>
      <c r="GU6" s="118"/>
      <c r="GV6" s="118"/>
      <c r="GW6" s="118"/>
      <c r="GX6" s="118"/>
      <c r="GY6" s="118"/>
      <c r="GZ6" s="118"/>
      <c r="HA6" s="118"/>
      <c r="HB6" s="118"/>
      <c r="HC6" s="118"/>
      <c r="HD6" s="118"/>
      <c r="HE6" s="118"/>
      <c r="HF6" s="118"/>
      <c r="HG6" s="118"/>
      <c r="HH6" s="118"/>
      <c r="HI6" s="118"/>
      <c r="HJ6" s="118"/>
      <c r="HK6" s="118"/>
      <c r="HL6" s="118"/>
      <c r="HM6" s="118"/>
      <c r="HN6" s="118"/>
      <c r="HO6" s="118"/>
      <c r="HP6" s="118"/>
      <c r="HQ6" s="118"/>
      <c r="HR6" s="118"/>
      <c r="HS6" s="118"/>
      <c r="HT6" s="118"/>
      <c r="HU6" s="118"/>
      <c r="HV6" s="118"/>
      <c r="HW6" s="118"/>
      <c r="HX6" s="118"/>
      <c r="HY6" s="118"/>
      <c r="HZ6" s="118"/>
      <c r="IA6" s="118"/>
      <c r="IB6" s="118"/>
      <c r="IC6" s="118"/>
      <c r="ID6" s="118"/>
      <c r="IE6" s="118"/>
      <c r="IF6" s="118"/>
      <c r="IG6" s="118"/>
      <c r="IH6" s="118"/>
      <c r="II6" s="118"/>
      <c r="IJ6" s="118"/>
      <c r="IK6" s="118"/>
      <c r="IL6" s="118"/>
      <c r="IM6" s="118"/>
      <c r="IN6" s="118"/>
      <c r="IO6" s="118"/>
      <c r="IP6" s="118"/>
      <c r="IQ6" s="118"/>
      <c r="IR6" s="118"/>
      <c r="IS6" s="118"/>
      <c r="IT6" s="118"/>
      <c r="IU6" s="118"/>
      <c r="IV6" s="118"/>
      <c r="IW6" s="118"/>
      <c r="IX6" s="118"/>
      <c r="IY6" s="118"/>
      <c r="IZ6" s="118"/>
      <c r="JA6" s="118"/>
      <c r="JB6" s="118"/>
      <c r="JC6" s="118"/>
      <c r="JD6" s="118"/>
      <c r="JE6" s="118"/>
      <c r="JF6" s="118"/>
      <c r="JG6" s="118"/>
      <c r="JH6" s="118"/>
      <c r="JI6" s="118"/>
      <c r="JJ6" s="118"/>
      <c r="JK6" s="118"/>
      <c r="JL6" s="118"/>
      <c r="JM6" s="118"/>
      <c r="JN6" s="118"/>
      <c r="JO6" s="118"/>
      <c r="JP6" s="118"/>
      <c r="JQ6" s="118"/>
      <c r="JR6" s="118"/>
      <c r="JS6" s="118"/>
      <c r="JT6" s="118"/>
      <c r="JU6" s="118"/>
      <c r="JV6" s="118"/>
      <c r="JW6" s="118"/>
      <c r="JX6" s="118"/>
      <c r="JY6" s="118"/>
      <c r="JZ6" s="118"/>
      <c r="KA6" s="118"/>
      <c r="KB6" s="118"/>
      <c r="KC6" s="118"/>
      <c r="KD6" s="118"/>
      <c r="KE6" s="118"/>
      <c r="KF6" s="118"/>
      <c r="KG6" s="118"/>
      <c r="KH6" s="118"/>
      <c r="KI6" s="118"/>
      <c r="KJ6" s="118"/>
      <c r="KK6" s="118"/>
      <c r="KL6" s="118"/>
      <c r="KM6" s="118"/>
      <c r="KN6" s="118"/>
      <c r="KO6" s="118"/>
      <c r="KP6" s="118"/>
      <c r="KQ6" s="118"/>
      <c r="KR6" s="118"/>
      <c r="KS6" s="118"/>
      <c r="KT6" s="118"/>
      <c r="KU6" s="118"/>
      <c r="KV6" s="118"/>
      <c r="KW6" s="118"/>
      <c r="KX6" s="118"/>
      <c r="KY6" s="118"/>
      <c r="KZ6" s="118"/>
      <c r="LA6" s="118"/>
      <c r="LB6" s="118"/>
      <c r="LC6" s="118"/>
      <c r="LD6" s="118"/>
      <c r="LE6" s="118"/>
      <c r="LF6" s="118"/>
      <c r="LG6" s="118"/>
      <c r="LH6" s="118"/>
      <c r="LI6" s="118"/>
      <c r="LJ6" s="118"/>
      <c r="LK6" s="118"/>
      <c r="LL6" s="118"/>
      <c r="LM6" s="118"/>
      <c r="LN6" s="118"/>
      <c r="LO6" s="118"/>
      <c r="LP6" s="118"/>
      <c r="LQ6" s="118"/>
      <c r="LR6" s="118"/>
      <c r="LS6" s="118"/>
      <c r="LT6" s="118"/>
      <c r="LU6" s="118"/>
      <c r="LV6" s="118"/>
      <c r="LW6" s="118"/>
      <c r="LX6" s="118"/>
      <c r="LY6" s="118"/>
      <c r="LZ6" s="118"/>
      <c r="MA6" s="118"/>
      <c r="MB6" s="118"/>
      <c r="MC6" s="118"/>
      <c r="MD6" s="118"/>
      <c r="ME6" s="118"/>
      <c r="MF6" s="118"/>
      <c r="MG6" s="118"/>
      <c r="MH6" s="118"/>
      <c r="MI6" s="118"/>
      <c r="MJ6" s="118"/>
      <c r="MK6" s="118"/>
      <c r="ML6" s="118"/>
      <c r="MM6" s="118"/>
      <c r="MN6" s="118"/>
      <c r="MO6" s="118"/>
      <c r="MP6" s="118"/>
      <c r="MQ6" s="118"/>
      <c r="MR6" s="118"/>
      <c r="MS6" s="118"/>
      <c r="MT6" s="118"/>
      <c r="MU6" s="118"/>
      <c r="MV6" s="118"/>
      <c r="MW6" s="118"/>
      <c r="MX6" s="118"/>
      <c r="MY6" s="118"/>
      <c r="MZ6" s="118"/>
      <c r="NA6" s="118"/>
      <c r="NB6" s="118"/>
      <c r="NC6" s="118"/>
      <c r="ND6" s="118"/>
      <c r="NE6" s="118"/>
      <c r="NF6" s="118"/>
      <c r="NG6" s="118"/>
      <c r="NH6" s="118"/>
      <c r="NI6" s="118"/>
      <c r="NJ6" s="118"/>
      <c r="NK6" s="118"/>
      <c r="NL6" s="118"/>
      <c r="NM6" s="118"/>
      <c r="NN6" s="118"/>
      <c r="NO6" s="118"/>
      <c r="NP6" s="118"/>
      <c r="NQ6" s="118"/>
      <c r="NR6" s="118"/>
      <c r="NS6" s="118"/>
      <c r="NT6" s="118"/>
      <c r="NU6" s="118"/>
      <c r="NV6" s="118"/>
      <c r="NW6" s="118"/>
      <c r="NX6" s="118"/>
      <c r="NY6" s="118"/>
      <c r="NZ6" s="118"/>
      <c r="OA6" s="118"/>
      <c r="OB6" s="118"/>
      <c r="OC6" s="118"/>
      <c r="OD6" s="118"/>
      <c r="OE6" s="118"/>
      <c r="OF6" s="118"/>
      <c r="OG6" s="118"/>
      <c r="OH6" s="118"/>
      <c r="OI6" s="118"/>
      <c r="OJ6" s="118"/>
      <c r="OK6" s="118"/>
      <c r="OL6" s="118"/>
      <c r="OM6" s="118"/>
      <c r="ON6" s="118"/>
      <c r="OO6" s="118"/>
      <c r="OP6" s="118"/>
      <c r="OQ6" s="118"/>
      <c r="OR6" s="118"/>
      <c r="OS6" s="118"/>
      <c r="OT6" s="118"/>
      <c r="OU6" s="118"/>
      <c r="OV6" s="118"/>
      <c r="OW6" s="118"/>
      <c r="OX6" s="118"/>
      <c r="OY6" s="118"/>
      <c r="OZ6" s="118"/>
      <c r="PA6" s="118"/>
      <c r="PB6" s="118"/>
      <c r="PC6" s="118"/>
      <c r="PD6" s="118"/>
      <c r="PE6" s="118"/>
      <c r="PF6" s="118"/>
      <c r="PG6" s="118"/>
      <c r="PH6" s="118"/>
      <c r="PI6" s="118"/>
      <c r="PJ6" s="118"/>
      <c r="PK6" s="118"/>
      <c r="PL6" s="118"/>
      <c r="PM6" s="118"/>
      <c r="PN6" s="118"/>
      <c r="PO6" s="118"/>
      <c r="PP6" s="118"/>
      <c r="PQ6" s="118"/>
      <c r="PR6" s="118"/>
      <c r="PS6" s="118"/>
      <c r="PT6" s="118"/>
      <c r="PU6" s="118"/>
      <c r="PV6" s="118"/>
      <c r="PW6" s="118"/>
      <c r="PX6" s="118"/>
      <c r="PY6" s="118"/>
      <c r="PZ6" s="118"/>
      <c r="QA6" s="118"/>
      <c r="QB6" s="118"/>
      <c r="QC6" s="118"/>
      <c r="QD6" s="118"/>
      <c r="QE6" s="118"/>
      <c r="QF6" s="118"/>
      <c r="QG6" s="118"/>
      <c r="QH6" s="118"/>
      <c r="QI6" s="118"/>
      <c r="QJ6" s="118"/>
      <c r="QK6" s="118"/>
      <c r="QL6" s="118"/>
      <c r="QM6" s="118"/>
      <c r="QN6" s="118"/>
      <c r="QO6" s="118"/>
      <c r="QP6" s="118"/>
      <c r="QQ6" s="118"/>
      <c r="QR6" s="118"/>
      <c r="QS6" s="118"/>
      <c r="QT6" s="118"/>
      <c r="QU6" s="118"/>
      <c r="QV6" s="118"/>
      <c r="QW6" s="118"/>
      <c r="QX6" s="118"/>
      <c r="QY6" s="118"/>
      <c r="QZ6" s="118"/>
      <c r="RA6" s="118"/>
      <c r="RB6" s="118"/>
      <c r="RC6" s="118"/>
      <c r="RD6" s="118"/>
      <c r="RE6" s="118"/>
      <c r="RF6" s="118"/>
      <c r="RG6" s="118"/>
      <c r="RH6" s="118"/>
      <c r="RI6" s="118"/>
      <c r="RJ6" s="118"/>
      <c r="RK6" s="118"/>
      <c r="RL6" s="118"/>
      <c r="RM6" s="118"/>
      <c r="RN6" s="118"/>
      <c r="RO6" s="118"/>
      <c r="RP6" s="118"/>
      <c r="RQ6" s="118"/>
      <c r="RR6" s="118"/>
      <c r="RS6" s="118"/>
      <c r="RT6" s="118"/>
      <c r="RU6" s="118"/>
      <c r="RV6" s="118"/>
      <c r="RW6" s="118"/>
      <c r="RX6" s="118"/>
      <c r="RY6" s="118"/>
      <c r="RZ6" s="118"/>
      <c r="SA6" s="118"/>
      <c r="SB6" s="118"/>
      <c r="SC6" s="118"/>
      <c r="SD6" s="118"/>
      <c r="SE6" s="118"/>
      <c r="SF6" s="118"/>
      <c r="SG6" s="118"/>
      <c r="SH6" s="118"/>
      <c r="SI6" s="118"/>
      <c r="SJ6" s="118"/>
      <c r="SK6" s="118"/>
      <c r="SL6" s="118"/>
      <c r="SM6" s="118"/>
      <c r="SN6" s="118"/>
      <c r="SO6" s="118"/>
      <c r="SP6" s="118"/>
      <c r="SQ6" s="118"/>
      <c r="SR6" s="118"/>
      <c r="SS6" s="118"/>
      <c r="ST6" s="118"/>
      <c r="SU6" s="118"/>
      <c r="SV6" s="118"/>
      <c r="SW6" s="118"/>
      <c r="SX6" s="118"/>
      <c r="SY6" s="118"/>
      <c r="SZ6" s="118"/>
      <c r="TA6" s="118"/>
      <c r="TB6" s="118"/>
      <c r="TC6" s="118"/>
      <c r="TD6" s="118"/>
      <c r="TE6" s="118"/>
      <c r="TF6" s="118"/>
      <c r="TG6" s="118"/>
      <c r="TH6" s="118"/>
      <c r="TI6" s="118"/>
      <c r="TJ6" s="118"/>
      <c r="TK6" s="118"/>
      <c r="TL6" s="126"/>
      <c r="TM6" s="126"/>
      <c r="TN6" s="126"/>
      <c r="TO6" s="126"/>
      <c r="TP6" s="126"/>
      <c r="TQ6" s="126"/>
      <c r="TR6" s="126"/>
      <c r="TS6" s="126"/>
      <c r="TT6" s="126"/>
      <c r="TU6" s="126"/>
      <c r="TV6" s="126"/>
      <c r="TW6" s="126"/>
      <c r="TX6" s="126"/>
      <c r="TY6" s="126"/>
      <c r="TZ6" s="126"/>
      <c r="UA6" s="126"/>
      <c r="UB6" s="126"/>
      <c r="UC6" s="126"/>
      <c r="UD6" s="126"/>
      <c r="UE6" s="126"/>
      <c r="UF6" s="126"/>
      <c r="UG6" s="126"/>
      <c r="UH6" s="126"/>
      <c r="UI6" s="126"/>
      <c r="UJ6" s="126"/>
      <c r="UK6" s="126"/>
      <c r="UL6" s="126"/>
      <c r="UM6" s="126"/>
      <c r="UN6" s="126"/>
      <c r="UO6" s="126"/>
      <c r="UP6" s="126"/>
      <c r="UQ6" s="126"/>
      <c r="UR6" s="126"/>
      <c r="US6" s="126"/>
      <c r="UT6" s="126"/>
      <c r="UU6" s="126"/>
      <c r="UV6" s="126"/>
      <c r="UW6" s="126"/>
      <c r="UX6" s="126"/>
      <c r="UY6" s="126"/>
      <c r="UZ6" s="126"/>
      <c r="VA6" s="126"/>
      <c r="VB6" s="126"/>
      <c r="VC6" s="126"/>
      <c r="VD6" s="126"/>
      <c r="VE6" s="126"/>
      <c r="VF6" s="126"/>
      <c r="VG6" s="126"/>
      <c r="VH6" s="126"/>
      <c r="VI6" s="126"/>
      <c r="VJ6" s="126"/>
      <c r="VK6" s="126"/>
      <c r="VL6" s="126"/>
      <c r="VM6" s="126"/>
      <c r="VN6" s="126"/>
      <c r="VO6" s="126"/>
      <c r="VP6" s="126"/>
      <c r="VQ6" s="126"/>
      <c r="VR6" s="126"/>
      <c r="VS6" s="126"/>
      <c r="VT6" s="126"/>
      <c r="VU6" s="126"/>
      <c r="VV6" s="126"/>
      <c r="VW6" s="126"/>
      <c r="VX6" s="126"/>
      <c r="VY6" s="126"/>
      <c r="VZ6" s="126"/>
      <c r="WA6" s="126"/>
      <c r="WB6" s="126"/>
      <c r="WC6" s="126"/>
      <c r="WD6" s="126"/>
      <c r="WE6" s="126"/>
      <c r="WF6" s="126"/>
      <c r="WG6" s="126"/>
      <c r="WH6" s="126"/>
      <c r="WI6" s="126"/>
      <c r="WJ6" s="126"/>
      <c r="WK6" s="126"/>
      <c r="WL6" s="126"/>
      <c r="WM6" s="126"/>
      <c r="WN6" s="126"/>
      <c r="WO6" s="126"/>
      <c r="WP6" s="126"/>
      <c r="WQ6" s="126"/>
      <c r="WR6" s="126"/>
      <c r="WS6" s="126"/>
      <c r="WT6" s="126"/>
      <c r="WU6" s="126"/>
    </row>
    <row r="7" spans="1:619" s="2" customFormat="1" ht="13.5" customHeight="1" thickBot="1" x14ac:dyDescent="0.25">
      <c r="A7" s="689" t="s">
        <v>4</v>
      </c>
      <c r="B7" s="690"/>
      <c r="C7" s="690"/>
      <c r="D7" s="690"/>
      <c r="E7" s="690"/>
      <c r="F7" s="690"/>
      <c r="G7" s="690"/>
      <c r="H7" s="690"/>
      <c r="I7" s="690"/>
      <c r="J7" s="270"/>
      <c r="K7" s="270"/>
      <c r="L7" s="270"/>
      <c r="M7" s="270"/>
      <c r="N7" s="121"/>
      <c r="O7" s="265"/>
      <c r="P7" s="255"/>
      <c r="Q7" s="266"/>
      <c r="R7" s="267"/>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c r="BZ7" s="118"/>
      <c r="CA7" s="118"/>
      <c r="CB7" s="118"/>
      <c r="CC7" s="118"/>
      <c r="CD7" s="118"/>
      <c r="CE7" s="118"/>
      <c r="CF7" s="118"/>
      <c r="CG7" s="118"/>
      <c r="CH7" s="118"/>
      <c r="CI7" s="118"/>
      <c r="CJ7" s="118"/>
      <c r="CK7" s="118"/>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118"/>
      <c r="EB7" s="118"/>
      <c r="EC7" s="118"/>
      <c r="ED7" s="118"/>
      <c r="EE7" s="118"/>
      <c r="EF7" s="118"/>
      <c r="EG7" s="118"/>
      <c r="EH7" s="118"/>
      <c r="EI7" s="118"/>
      <c r="EJ7" s="118"/>
      <c r="EK7" s="118"/>
      <c r="EL7" s="118"/>
      <c r="EM7" s="118"/>
      <c r="EN7" s="118"/>
      <c r="EO7" s="118"/>
      <c r="EP7" s="118"/>
      <c r="EQ7" s="118"/>
      <c r="ER7" s="118"/>
      <c r="ES7" s="118"/>
      <c r="ET7" s="118"/>
      <c r="EU7" s="118"/>
      <c r="EV7" s="118"/>
      <c r="EW7" s="118"/>
      <c r="EX7" s="118"/>
      <c r="EY7" s="118"/>
      <c r="EZ7" s="118"/>
      <c r="FA7" s="118"/>
      <c r="FB7" s="118"/>
      <c r="FC7" s="118"/>
      <c r="FD7" s="118"/>
      <c r="FE7" s="118"/>
      <c r="FF7" s="118"/>
      <c r="FG7" s="118"/>
      <c r="FH7" s="118"/>
      <c r="FI7" s="118"/>
      <c r="FJ7" s="118"/>
      <c r="FK7" s="118"/>
      <c r="FL7" s="118"/>
      <c r="FM7" s="118"/>
      <c r="FN7" s="118"/>
      <c r="FO7" s="118"/>
      <c r="FP7" s="118"/>
      <c r="FQ7" s="118"/>
      <c r="FR7" s="118"/>
      <c r="FS7" s="118"/>
      <c r="FT7" s="118"/>
      <c r="FU7" s="118"/>
      <c r="FV7" s="118"/>
      <c r="FW7" s="118"/>
      <c r="FX7" s="118"/>
      <c r="FY7" s="118"/>
      <c r="FZ7" s="118"/>
      <c r="GA7" s="118"/>
      <c r="GB7" s="118"/>
      <c r="GC7" s="118"/>
      <c r="GD7" s="118"/>
      <c r="GE7" s="118"/>
      <c r="GF7" s="118"/>
      <c r="GG7" s="118"/>
      <c r="GH7" s="118"/>
      <c r="GI7" s="118"/>
      <c r="GJ7" s="118"/>
      <c r="GK7" s="118"/>
      <c r="GL7" s="118"/>
      <c r="GM7" s="118"/>
      <c r="GN7" s="118"/>
      <c r="GO7" s="118"/>
      <c r="GP7" s="118"/>
      <c r="GQ7" s="118"/>
      <c r="GR7" s="118"/>
      <c r="GS7" s="118"/>
      <c r="GT7" s="118"/>
      <c r="GU7" s="118"/>
      <c r="GV7" s="118"/>
      <c r="GW7" s="118"/>
      <c r="GX7" s="118"/>
      <c r="GY7" s="118"/>
      <c r="GZ7" s="118"/>
      <c r="HA7" s="118"/>
      <c r="HB7" s="118"/>
      <c r="HC7" s="118"/>
      <c r="HD7" s="118"/>
      <c r="HE7" s="118"/>
      <c r="HF7" s="118"/>
      <c r="HG7" s="118"/>
      <c r="HH7" s="118"/>
      <c r="HI7" s="118"/>
      <c r="HJ7" s="118"/>
      <c r="HK7" s="118"/>
      <c r="HL7" s="118"/>
      <c r="HM7" s="118"/>
      <c r="HN7" s="118"/>
      <c r="HO7" s="118"/>
      <c r="HP7" s="118"/>
      <c r="HQ7" s="118"/>
      <c r="HR7" s="118"/>
      <c r="HS7" s="118"/>
      <c r="HT7" s="118"/>
      <c r="HU7" s="118"/>
      <c r="HV7" s="118"/>
      <c r="HW7" s="118"/>
      <c r="HX7" s="118"/>
      <c r="HY7" s="118"/>
      <c r="HZ7" s="118"/>
      <c r="IA7" s="118"/>
      <c r="IB7" s="118"/>
      <c r="IC7" s="118"/>
      <c r="ID7" s="118"/>
      <c r="IE7" s="118"/>
      <c r="IF7" s="118"/>
      <c r="IG7" s="118"/>
      <c r="IH7" s="118"/>
      <c r="II7" s="118"/>
      <c r="IJ7" s="118"/>
      <c r="IK7" s="118"/>
      <c r="IL7" s="118"/>
      <c r="IM7" s="118"/>
      <c r="IN7" s="118"/>
      <c r="IO7" s="118"/>
      <c r="IP7" s="118"/>
      <c r="IQ7" s="118"/>
      <c r="IR7" s="118"/>
      <c r="IS7" s="118"/>
      <c r="IT7" s="118"/>
      <c r="IU7" s="118"/>
      <c r="IV7" s="118"/>
      <c r="IW7" s="118"/>
      <c r="IX7" s="118"/>
      <c r="IY7" s="118"/>
      <c r="IZ7" s="118"/>
      <c r="JA7" s="118"/>
      <c r="JB7" s="118"/>
      <c r="JC7" s="118"/>
      <c r="JD7" s="118"/>
      <c r="JE7" s="118"/>
      <c r="JF7" s="118"/>
      <c r="JG7" s="118"/>
      <c r="JH7" s="118"/>
      <c r="JI7" s="118"/>
      <c r="JJ7" s="118"/>
      <c r="JK7" s="118"/>
      <c r="JL7" s="118"/>
      <c r="JM7" s="118"/>
      <c r="JN7" s="118"/>
      <c r="JO7" s="118"/>
      <c r="JP7" s="118"/>
      <c r="JQ7" s="118"/>
      <c r="JR7" s="118"/>
      <c r="JS7" s="118"/>
      <c r="JT7" s="118"/>
      <c r="JU7" s="118"/>
      <c r="JV7" s="118"/>
      <c r="JW7" s="118"/>
      <c r="JX7" s="118"/>
      <c r="JY7" s="118"/>
      <c r="JZ7" s="118"/>
      <c r="KA7" s="118"/>
      <c r="KB7" s="118"/>
      <c r="KC7" s="118"/>
      <c r="KD7" s="118"/>
      <c r="KE7" s="118"/>
      <c r="KF7" s="118"/>
      <c r="KG7" s="118"/>
      <c r="KH7" s="118"/>
      <c r="KI7" s="118"/>
      <c r="KJ7" s="118"/>
      <c r="KK7" s="118"/>
      <c r="KL7" s="118"/>
      <c r="KM7" s="118"/>
      <c r="KN7" s="118"/>
      <c r="KO7" s="118"/>
      <c r="KP7" s="118"/>
      <c r="KQ7" s="118"/>
      <c r="KR7" s="118"/>
      <c r="KS7" s="118"/>
      <c r="KT7" s="118"/>
      <c r="KU7" s="118"/>
      <c r="KV7" s="118"/>
      <c r="KW7" s="118"/>
      <c r="KX7" s="118"/>
      <c r="KY7" s="118"/>
      <c r="KZ7" s="118"/>
      <c r="LA7" s="118"/>
      <c r="LB7" s="118"/>
      <c r="LC7" s="118"/>
      <c r="LD7" s="118"/>
      <c r="LE7" s="118"/>
      <c r="LF7" s="118"/>
      <c r="LG7" s="118"/>
      <c r="LH7" s="118"/>
      <c r="LI7" s="118"/>
      <c r="LJ7" s="118"/>
      <c r="LK7" s="118"/>
      <c r="LL7" s="118"/>
      <c r="LM7" s="118"/>
      <c r="LN7" s="118"/>
      <c r="LO7" s="118"/>
      <c r="LP7" s="118"/>
      <c r="LQ7" s="118"/>
      <c r="LR7" s="118"/>
      <c r="LS7" s="118"/>
      <c r="LT7" s="118"/>
      <c r="LU7" s="118"/>
      <c r="LV7" s="118"/>
      <c r="LW7" s="118"/>
      <c r="LX7" s="118"/>
      <c r="LY7" s="118"/>
      <c r="LZ7" s="118"/>
      <c r="MA7" s="118"/>
      <c r="MB7" s="118"/>
      <c r="MC7" s="118"/>
      <c r="MD7" s="118"/>
      <c r="ME7" s="118"/>
      <c r="MF7" s="118"/>
      <c r="MG7" s="118"/>
      <c r="MH7" s="118"/>
      <c r="MI7" s="118"/>
      <c r="MJ7" s="118"/>
      <c r="MK7" s="118"/>
      <c r="ML7" s="118"/>
      <c r="MM7" s="118"/>
      <c r="MN7" s="118"/>
      <c r="MO7" s="118"/>
      <c r="MP7" s="118"/>
      <c r="MQ7" s="118"/>
      <c r="MR7" s="118"/>
      <c r="MS7" s="118"/>
      <c r="MT7" s="118"/>
      <c r="MU7" s="118"/>
      <c r="MV7" s="118"/>
      <c r="MW7" s="118"/>
      <c r="MX7" s="118"/>
      <c r="MY7" s="118"/>
      <c r="MZ7" s="118"/>
      <c r="NA7" s="118"/>
      <c r="NB7" s="118"/>
      <c r="NC7" s="118"/>
      <c r="ND7" s="118"/>
      <c r="NE7" s="118"/>
      <c r="NF7" s="118"/>
      <c r="NG7" s="118"/>
      <c r="NH7" s="118"/>
      <c r="NI7" s="118"/>
      <c r="NJ7" s="118"/>
      <c r="NK7" s="118"/>
      <c r="NL7" s="118"/>
      <c r="NM7" s="118"/>
      <c r="NN7" s="118"/>
      <c r="NO7" s="118"/>
      <c r="NP7" s="118"/>
      <c r="NQ7" s="118"/>
      <c r="NR7" s="118"/>
      <c r="NS7" s="118"/>
      <c r="NT7" s="118"/>
      <c r="NU7" s="118"/>
      <c r="NV7" s="118"/>
      <c r="NW7" s="118"/>
      <c r="NX7" s="118"/>
      <c r="NY7" s="118"/>
      <c r="NZ7" s="118"/>
      <c r="OA7" s="118"/>
      <c r="OB7" s="118"/>
      <c r="OC7" s="118"/>
      <c r="OD7" s="118"/>
      <c r="OE7" s="118"/>
      <c r="OF7" s="118"/>
      <c r="OG7" s="118"/>
      <c r="OH7" s="118"/>
      <c r="OI7" s="118"/>
      <c r="OJ7" s="118"/>
      <c r="OK7" s="118"/>
      <c r="OL7" s="118"/>
      <c r="OM7" s="118"/>
      <c r="ON7" s="118"/>
      <c r="OO7" s="118"/>
      <c r="OP7" s="118"/>
      <c r="OQ7" s="118"/>
      <c r="OR7" s="118"/>
      <c r="OS7" s="118"/>
      <c r="OT7" s="118"/>
      <c r="OU7" s="118"/>
      <c r="OV7" s="118"/>
      <c r="OW7" s="118"/>
      <c r="OX7" s="118"/>
      <c r="OY7" s="118"/>
      <c r="OZ7" s="118"/>
      <c r="PA7" s="118"/>
      <c r="PB7" s="118"/>
      <c r="PC7" s="118"/>
      <c r="PD7" s="118"/>
      <c r="PE7" s="118"/>
      <c r="PF7" s="118"/>
      <c r="PG7" s="118"/>
      <c r="PH7" s="118"/>
      <c r="PI7" s="118"/>
      <c r="PJ7" s="118"/>
      <c r="PK7" s="118"/>
      <c r="PL7" s="118"/>
      <c r="PM7" s="118"/>
      <c r="PN7" s="118"/>
      <c r="PO7" s="118"/>
      <c r="PP7" s="118"/>
      <c r="PQ7" s="118"/>
      <c r="PR7" s="118"/>
      <c r="PS7" s="118"/>
      <c r="PT7" s="118"/>
      <c r="PU7" s="118"/>
      <c r="PV7" s="118"/>
      <c r="PW7" s="118"/>
      <c r="PX7" s="118"/>
      <c r="PY7" s="118"/>
      <c r="PZ7" s="118"/>
      <c r="QA7" s="118"/>
      <c r="QB7" s="118"/>
      <c r="QC7" s="118"/>
      <c r="QD7" s="118"/>
      <c r="QE7" s="118"/>
      <c r="QF7" s="118"/>
      <c r="QG7" s="118"/>
      <c r="QH7" s="118"/>
      <c r="QI7" s="118"/>
      <c r="QJ7" s="118"/>
      <c r="QK7" s="118"/>
      <c r="QL7" s="118"/>
      <c r="QM7" s="118"/>
      <c r="QN7" s="118"/>
      <c r="QO7" s="118"/>
      <c r="QP7" s="118"/>
      <c r="QQ7" s="118"/>
      <c r="QR7" s="118"/>
      <c r="QS7" s="118"/>
      <c r="QT7" s="118"/>
      <c r="QU7" s="118"/>
      <c r="QV7" s="118"/>
      <c r="QW7" s="118"/>
      <c r="QX7" s="118"/>
      <c r="QY7" s="118"/>
      <c r="QZ7" s="118"/>
      <c r="RA7" s="118"/>
      <c r="RB7" s="118"/>
      <c r="RC7" s="118"/>
      <c r="RD7" s="118"/>
      <c r="RE7" s="118"/>
      <c r="RF7" s="118"/>
      <c r="RG7" s="118"/>
      <c r="RH7" s="118"/>
      <c r="RI7" s="118"/>
      <c r="RJ7" s="118"/>
      <c r="RK7" s="118"/>
      <c r="RL7" s="118"/>
      <c r="RM7" s="118"/>
      <c r="RN7" s="118"/>
      <c r="RO7" s="118"/>
      <c r="RP7" s="118"/>
      <c r="RQ7" s="118"/>
      <c r="RR7" s="118"/>
      <c r="RS7" s="118"/>
      <c r="RT7" s="118"/>
      <c r="RU7" s="118"/>
      <c r="RV7" s="118"/>
      <c r="RW7" s="118"/>
      <c r="RX7" s="118"/>
      <c r="RY7" s="118"/>
      <c r="RZ7" s="118"/>
      <c r="SA7" s="118"/>
      <c r="SB7" s="118"/>
      <c r="SC7" s="118"/>
      <c r="SD7" s="118"/>
      <c r="SE7" s="118"/>
      <c r="SF7" s="118"/>
      <c r="SG7" s="118"/>
      <c r="SH7" s="118"/>
      <c r="SI7" s="118"/>
      <c r="SJ7" s="118"/>
      <c r="SK7" s="118"/>
      <c r="SL7" s="118"/>
      <c r="SM7" s="118"/>
      <c r="SN7" s="118"/>
      <c r="SO7" s="118"/>
      <c r="SP7" s="118"/>
      <c r="SQ7" s="118"/>
      <c r="SR7" s="118"/>
      <c r="SS7" s="118"/>
      <c r="ST7" s="118"/>
      <c r="SU7" s="118"/>
      <c r="SV7" s="118"/>
      <c r="SW7" s="118"/>
      <c r="SX7" s="118"/>
      <c r="SY7" s="118"/>
      <c r="SZ7" s="118"/>
      <c r="TA7" s="118"/>
      <c r="TB7" s="118"/>
      <c r="TC7" s="118"/>
      <c r="TD7" s="118"/>
      <c r="TE7" s="118"/>
      <c r="TF7" s="118"/>
      <c r="TG7" s="118"/>
      <c r="TH7" s="118"/>
      <c r="TI7" s="118"/>
      <c r="TJ7" s="118"/>
      <c r="TK7" s="118"/>
      <c r="TL7" s="126"/>
      <c r="TM7" s="126"/>
      <c r="TN7" s="126"/>
      <c r="TO7" s="126"/>
      <c r="TP7" s="126"/>
      <c r="TQ7" s="126"/>
      <c r="TR7" s="126"/>
      <c r="TS7" s="126"/>
      <c r="TT7" s="126"/>
      <c r="TU7" s="126"/>
      <c r="TV7" s="126"/>
      <c r="TW7" s="126"/>
      <c r="TX7" s="126"/>
      <c r="TY7" s="126"/>
      <c r="TZ7" s="126"/>
      <c r="UA7" s="126"/>
      <c r="UB7" s="126"/>
      <c r="UC7" s="126"/>
      <c r="UD7" s="126"/>
      <c r="UE7" s="126"/>
      <c r="UF7" s="126"/>
      <c r="UG7" s="126"/>
      <c r="UH7" s="126"/>
      <c r="UI7" s="126"/>
      <c r="UJ7" s="126"/>
      <c r="UK7" s="126"/>
      <c r="UL7" s="126"/>
      <c r="UM7" s="126"/>
      <c r="UN7" s="126"/>
      <c r="UO7" s="126"/>
      <c r="UP7" s="126"/>
      <c r="UQ7" s="126"/>
      <c r="UR7" s="126"/>
      <c r="US7" s="126"/>
      <c r="UT7" s="126"/>
      <c r="UU7" s="126"/>
      <c r="UV7" s="126"/>
      <c r="UW7" s="126"/>
      <c r="UX7" s="126"/>
      <c r="UY7" s="126"/>
      <c r="UZ7" s="126"/>
      <c r="VA7" s="126"/>
      <c r="VB7" s="126"/>
      <c r="VC7" s="126"/>
      <c r="VD7" s="126"/>
      <c r="VE7" s="126"/>
      <c r="VF7" s="126"/>
      <c r="VG7" s="126"/>
      <c r="VH7" s="126"/>
      <c r="VI7" s="126"/>
      <c r="VJ7" s="126"/>
      <c r="VK7" s="126"/>
      <c r="VL7" s="126"/>
      <c r="VM7" s="126"/>
      <c r="VN7" s="126"/>
      <c r="VO7" s="126"/>
      <c r="VP7" s="126"/>
      <c r="VQ7" s="126"/>
      <c r="VR7" s="126"/>
      <c r="VS7" s="126"/>
      <c r="VT7" s="126"/>
      <c r="VU7" s="126"/>
      <c r="VV7" s="126"/>
      <c r="VW7" s="126"/>
      <c r="VX7" s="126"/>
      <c r="VY7" s="126"/>
      <c r="VZ7" s="126"/>
      <c r="WA7" s="126"/>
      <c r="WB7" s="126"/>
      <c r="WC7" s="126"/>
      <c r="WD7" s="126"/>
      <c r="WE7" s="126"/>
      <c r="WF7" s="126"/>
      <c r="WG7" s="126"/>
      <c r="WH7" s="126"/>
      <c r="WI7" s="126"/>
      <c r="WJ7" s="126"/>
      <c r="WK7" s="126"/>
      <c r="WL7" s="126"/>
      <c r="WM7" s="126"/>
      <c r="WN7" s="126"/>
      <c r="WO7" s="126"/>
      <c r="WP7" s="126"/>
      <c r="WQ7" s="126"/>
      <c r="WR7" s="126"/>
      <c r="WS7" s="126"/>
      <c r="WT7" s="126"/>
      <c r="WU7" s="126"/>
    </row>
    <row r="8" spans="1:619" s="2" customFormat="1" ht="8.1" customHeight="1" x14ac:dyDescent="0.2">
      <c r="A8" s="17"/>
      <c r="B8" s="17"/>
      <c r="C8" s="18"/>
      <c r="D8" s="18"/>
      <c r="E8" s="18"/>
      <c r="F8" s="18"/>
      <c r="G8" s="18"/>
      <c r="H8" s="18"/>
      <c r="I8" s="18"/>
      <c r="J8" s="18"/>
      <c r="K8" s="18"/>
      <c r="L8" s="18"/>
      <c r="M8" s="39"/>
      <c r="N8" s="18"/>
      <c r="O8" s="262"/>
      <c r="P8" s="263"/>
      <c r="Q8" s="264"/>
      <c r="R8" s="264"/>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118"/>
      <c r="EB8" s="118"/>
      <c r="EC8" s="118"/>
      <c r="ED8" s="118"/>
      <c r="EE8" s="118"/>
      <c r="EF8" s="118"/>
      <c r="EG8" s="118"/>
      <c r="EH8" s="118"/>
      <c r="EI8" s="118"/>
      <c r="EJ8" s="118"/>
      <c r="EK8" s="118"/>
      <c r="EL8" s="118"/>
      <c r="EM8" s="118"/>
      <c r="EN8" s="118"/>
      <c r="EO8" s="118"/>
      <c r="EP8" s="118"/>
      <c r="EQ8" s="118"/>
      <c r="ER8" s="118"/>
      <c r="ES8" s="118"/>
      <c r="ET8" s="118"/>
      <c r="EU8" s="118"/>
      <c r="EV8" s="118"/>
      <c r="EW8" s="118"/>
      <c r="EX8" s="118"/>
      <c r="EY8" s="118"/>
      <c r="EZ8" s="118"/>
      <c r="FA8" s="118"/>
      <c r="FB8" s="118"/>
      <c r="FC8" s="118"/>
      <c r="FD8" s="118"/>
      <c r="FE8" s="118"/>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8"/>
      <c r="GI8" s="118"/>
      <c r="GJ8" s="118"/>
      <c r="GK8" s="118"/>
      <c r="GL8" s="118"/>
      <c r="GM8" s="118"/>
      <c r="GN8" s="118"/>
      <c r="GO8" s="118"/>
      <c r="GP8" s="118"/>
      <c r="GQ8" s="118"/>
      <c r="GR8" s="118"/>
      <c r="GS8" s="118"/>
      <c r="GT8" s="118"/>
      <c r="GU8" s="118"/>
      <c r="GV8" s="118"/>
      <c r="GW8" s="118"/>
      <c r="GX8" s="118"/>
      <c r="GY8" s="118"/>
      <c r="GZ8" s="118"/>
      <c r="HA8" s="118"/>
      <c r="HB8" s="118"/>
      <c r="HC8" s="118"/>
      <c r="HD8" s="118"/>
      <c r="HE8" s="118"/>
      <c r="HF8" s="118"/>
      <c r="HG8" s="118"/>
      <c r="HH8" s="118"/>
      <c r="HI8" s="118"/>
      <c r="HJ8" s="118"/>
      <c r="HK8" s="118"/>
      <c r="HL8" s="118"/>
      <c r="HM8" s="118"/>
      <c r="HN8" s="118"/>
      <c r="HO8" s="118"/>
      <c r="HP8" s="118"/>
      <c r="HQ8" s="118"/>
      <c r="HR8" s="118"/>
      <c r="HS8" s="118"/>
      <c r="HT8" s="118"/>
      <c r="HU8" s="118"/>
      <c r="HV8" s="118"/>
      <c r="HW8" s="118"/>
      <c r="HX8" s="118"/>
      <c r="HY8" s="118"/>
      <c r="HZ8" s="118"/>
      <c r="IA8" s="118"/>
      <c r="IB8" s="118"/>
      <c r="IC8" s="118"/>
      <c r="ID8" s="118"/>
      <c r="IE8" s="118"/>
      <c r="IF8" s="118"/>
      <c r="IG8" s="118"/>
      <c r="IH8" s="118"/>
      <c r="II8" s="118"/>
      <c r="IJ8" s="118"/>
      <c r="IK8" s="118"/>
      <c r="IL8" s="118"/>
      <c r="IM8" s="118"/>
      <c r="IN8" s="118"/>
      <c r="IO8" s="118"/>
      <c r="IP8" s="118"/>
      <c r="IQ8" s="118"/>
      <c r="IR8" s="118"/>
      <c r="IS8" s="118"/>
      <c r="IT8" s="118"/>
      <c r="IU8" s="118"/>
      <c r="IV8" s="118"/>
      <c r="IW8" s="118"/>
      <c r="IX8" s="118"/>
      <c r="IY8" s="118"/>
      <c r="IZ8" s="118"/>
      <c r="JA8" s="118"/>
      <c r="JB8" s="118"/>
      <c r="JC8" s="118"/>
      <c r="JD8" s="118"/>
      <c r="JE8" s="118"/>
      <c r="JF8" s="118"/>
      <c r="JG8" s="118"/>
      <c r="JH8" s="118"/>
      <c r="JI8" s="118"/>
      <c r="JJ8" s="118"/>
      <c r="JK8" s="118"/>
      <c r="JL8" s="118"/>
      <c r="JM8" s="118"/>
      <c r="JN8" s="118"/>
      <c r="JO8" s="118"/>
      <c r="JP8" s="118"/>
      <c r="JQ8" s="118"/>
      <c r="JR8" s="118"/>
      <c r="JS8" s="118"/>
      <c r="JT8" s="118"/>
      <c r="JU8" s="118"/>
      <c r="JV8" s="118"/>
      <c r="JW8" s="118"/>
      <c r="JX8" s="118"/>
      <c r="JY8" s="118"/>
      <c r="JZ8" s="118"/>
      <c r="KA8" s="118"/>
      <c r="KB8" s="118"/>
      <c r="KC8" s="118"/>
      <c r="KD8" s="118"/>
      <c r="KE8" s="118"/>
      <c r="KF8" s="118"/>
      <c r="KG8" s="118"/>
      <c r="KH8" s="118"/>
      <c r="KI8" s="118"/>
      <c r="KJ8" s="118"/>
      <c r="KK8" s="118"/>
      <c r="KL8" s="118"/>
      <c r="KM8" s="118"/>
      <c r="KN8" s="118"/>
      <c r="KO8" s="118"/>
      <c r="KP8" s="118"/>
      <c r="KQ8" s="118"/>
      <c r="KR8" s="118"/>
      <c r="KS8" s="118"/>
      <c r="KT8" s="118"/>
      <c r="KU8" s="118"/>
      <c r="KV8" s="118"/>
      <c r="KW8" s="118"/>
      <c r="KX8" s="118"/>
      <c r="KY8" s="118"/>
      <c r="KZ8" s="118"/>
      <c r="LA8" s="118"/>
      <c r="LB8" s="118"/>
      <c r="LC8" s="118"/>
      <c r="LD8" s="118"/>
      <c r="LE8" s="118"/>
      <c r="LF8" s="118"/>
      <c r="LG8" s="118"/>
      <c r="LH8" s="118"/>
      <c r="LI8" s="118"/>
      <c r="LJ8" s="118"/>
      <c r="LK8" s="118"/>
      <c r="LL8" s="118"/>
      <c r="LM8" s="118"/>
      <c r="LN8" s="118"/>
      <c r="LO8" s="118"/>
      <c r="LP8" s="118"/>
      <c r="LQ8" s="118"/>
      <c r="LR8" s="118"/>
      <c r="LS8" s="118"/>
      <c r="LT8" s="118"/>
      <c r="LU8" s="118"/>
      <c r="LV8" s="118"/>
      <c r="LW8" s="118"/>
      <c r="LX8" s="118"/>
      <c r="LY8" s="118"/>
      <c r="LZ8" s="118"/>
      <c r="MA8" s="118"/>
      <c r="MB8" s="118"/>
      <c r="MC8" s="118"/>
      <c r="MD8" s="118"/>
      <c r="ME8" s="118"/>
      <c r="MF8" s="118"/>
      <c r="MG8" s="118"/>
      <c r="MH8" s="118"/>
      <c r="MI8" s="118"/>
      <c r="MJ8" s="118"/>
      <c r="MK8" s="118"/>
      <c r="ML8" s="118"/>
      <c r="MM8" s="118"/>
      <c r="MN8" s="118"/>
      <c r="MO8" s="118"/>
      <c r="MP8" s="118"/>
      <c r="MQ8" s="118"/>
      <c r="MR8" s="118"/>
      <c r="MS8" s="118"/>
      <c r="MT8" s="118"/>
      <c r="MU8" s="118"/>
      <c r="MV8" s="118"/>
      <c r="MW8" s="118"/>
      <c r="MX8" s="118"/>
      <c r="MY8" s="118"/>
      <c r="MZ8" s="118"/>
      <c r="NA8" s="118"/>
      <c r="NB8" s="118"/>
      <c r="NC8" s="118"/>
      <c r="ND8" s="118"/>
      <c r="NE8" s="118"/>
      <c r="NF8" s="118"/>
      <c r="NG8" s="118"/>
      <c r="NH8" s="118"/>
      <c r="NI8" s="118"/>
      <c r="NJ8" s="118"/>
      <c r="NK8" s="118"/>
      <c r="NL8" s="118"/>
      <c r="NM8" s="118"/>
      <c r="NN8" s="118"/>
      <c r="NO8" s="118"/>
      <c r="NP8" s="118"/>
      <c r="NQ8" s="118"/>
      <c r="NR8" s="118"/>
      <c r="NS8" s="118"/>
      <c r="NT8" s="118"/>
      <c r="NU8" s="118"/>
      <c r="NV8" s="118"/>
      <c r="NW8" s="118"/>
      <c r="NX8" s="118"/>
      <c r="NY8" s="118"/>
      <c r="NZ8" s="118"/>
      <c r="OA8" s="118"/>
      <c r="OB8" s="118"/>
      <c r="OC8" s="118"/>
      <c r="OD8" s="118"/>
      <c r="OE8" s="118"/>
      <c r="OF8" s="118"/>
      <c r="OG8" s="118"/>
      <c r="OH8" s="118"/>
      <c r="OI8" s="118"/>
      <c r="OJ8" s="118"/>
      <c r="OK8" s="118"/>
      <c r="OL8" s="118"/>
      <c r="OM8" s="118"/>
      <c r="ON8" s="118"/>
      <c r="OO8" s="118"/>
      <c r="OP8" s="118"/>
      <c r="OQ8" s="118"/>
      <c r="OR8" s="118"/>
      <c r="OS8" s="118"/>
      <c r="OT8" s="118"/>
      <c r="OU8" s="118"/>
      <c r="OV8" s="118"/>
      <c r="OW8" s="118"/>
      <c r="OX8" s="118"/>
      <c r="OY8" s="118"/>
      <c r="OZ8" s="118"/>
      <c r="PA8" s="118"/>
      <c r="PB8" s="118"/>
      <c r="PC8" s="118"/>
      <c r="PD8" s="118"/>
      <c r="PE8" s="118"/>
      <c r="PF8" s="118"/>
      <c r="PG8" s="118"/>
      <c r="PH8" s="118"/>
      <c r="PI8" s="118"/>
      <c r="PJ8" s="118"/>
      <c r="PK8" s="118"/>
      <c r="PL8" s="118"/>
      <c r="PM8" s="118"/>
      <c r="PN8" s="118"/>
      <c r="PO8" s="118"/>
      <c r="PP8" s="118"/>
      <c r="PQ8" s="118"/>
      <c r="PR8" s="118"/>
      <c r="PS8" s="118"/>
      <c r="PT8" s="118"/>
      <c r="PU8" s="118"/>
      <c r="PV8" s="118"/>
      <c r="PW8" s="118"/>
      <c r="PX8" s="118"/>
      <c r="PY8" s="118"/>
      <c r="PZ8" s="118"/>
      <c r="QA8" s="118"/>
      <c r="QB8" s="118"/>
      <c r="QC8" s="118"/>
      <c r="QD8" s="118"/>
      <c r="QE8" s="118"/>
      <c r="QF8" s="118"/>
      <c r="QG8" s="118"/>
      <c r="QH8" s="118"/>
      <c r="QI8" s="118"/>
      <c r="QJ8" s="118"/>
      <c r="QK8" s="118"/>
      <c r="QL8" s="118"/>
      <c r="QM8" s="118"/>
      <c r="QN8" s="118"/>
      <c r="QO8" s="118"/>
      <c r="QP8" s="118"/>
      <c r="QQ8" s="118"/>
      <c r="QR8" s="118"/>
      <c r="QS8" s="118"/>
      <c r="QT8" s="118"/>
      <c r="QU8" s="118"/>
      <c r="QV8" s="118"/>
      <c r="QW8" s="118"/>
      <c r="QX8" s="118"/>
      <c r="QY8" s="118"/>
      <c r="QZ8" s="118"/>
      <c r="RA8" s="118"/>
      <c r="RB8" s="118"/>
      <c r="RC8" s="118"/>
      <c r="RD8" s="118"/>
      <c r="RE8" s="118"/>
      <c r="RF8" s="118"/>
      <c r="RG8" s="118"/>
      <c r="RH8" s="118"/>
      <c r="RI8" s="118"/>
      <c r="RJ8" s="118"/>
      <c r="RK8" s="118"/>
      <c r="RL8" s="118"/>
      <c r="RM8" s="118"/>
      <c r="RN8" s="118"/>
      <c r="RO8" s="118"/>
      <c r="RP8" s="118"/>
      <c r="RQ8" s="118"/>
      <c r="RR8" s="118"/>
      <c r="RS8" s="118"/>
      <c r="RT8" s="118"/>
      <c r="RU8" s="118"/>
      <c r="RV8" s="118"/>
      <c r="RW8" s="118"/>
      <c r="RX8" s="118"/>
      <c r="RY8" s="118"/>
      <c r="RZ8" s="118"/>
      <c r="SA8" s="118"/>
      <c r="SB8" s="118"/>
      <c r="SC8" s="118"/>
      <c r="SD8" s="118"/>
      <c r="SE8" s="118"/>
      <c r="SF8" s="118"/>
      <c r="SG8" s="118"/>
      <c r="SH8" s="118"/>
      <c r="SI8" s="118"/>
      <c r="SJ8" s="118"/>
      <c r="SK8" s="118"/>
      <c r="SL8" s="118"/>
      <c r="SM8" s="118"/>
      <c r="SN8" s="118"/>
      <c r="SO8" s="118"/>
      <c r="SP8" s="118"/>
      <c r="SQ8" s="118"/>
      <c r="SR8" s="118"/>
      <c r="SS8" s="118"/>
      <c r="ST8" s="118"/>
      <c r="SU8" s="118"/>
      <c r="SV8" s="118"/>
      <c r="SW8" s="118"/>
      <c r="SX8" s="118"/>
      <c r="SY8" s="118"/>
      <c r="SZ8" s="118"/>
      <c r="TA8" s="118"/>
      <c r="TB8" s="118"/>
      <c r="TC8" s="118"/>
      <c r="TD8" s="118"/>
      <c r="TE8" s="118"/>
      <c r="TF8" s="118"/>
      <c r="TG8" s="118"/>
      <c r="TH8" s="118"/>
      <c r="TI8" s="118"/>
      <c r="TJ8" s="118"/>
      <c r="TK8" s="118"/>
      <c r="TL8" s="126"/>
      <c r="TM8" s="126"/>
      <c r="TN8" s="126"/>
      <c r="TO8" s="126"/>
      <c r="TP8" s="126"/>
      <c r="TQ8" s="126"/>
      <c r="TR8" s="126"/>
      <c r="TS8" s="126"/>
      <c r="TT8" s="126"/>
      <c r="TU8" s="126"/>
      <c r="TV8" s="126"/>
      <c r="TW8" s="126"/>
      <c r="TX8" s="126"/>
      <c r="TY8" s="126"/>
      <c r="TZ8" s="126"/>
      <c r="UA8" s="126"/>
      <c r="UB8" s="126"/>
      <c r="UC8" s="126"/>
      <c r="UD8" s="126"/>
      <c r="UE8" s="126"/>
      <c r="UF8" s="126"/>
      <c r="UG8" s="126"/>
      <c r="UH8" s="126"/>
      <c r="UI8" s="126"/>
      <c r="UJ8" s="126"/>
      <c r="UK8" s="126"/>
      <c r="UL8" s="126"/>
      <c r="UM8" s="126"/>
      <c r="UN8" s="126"/>
      <c r="UO8" s="126"/>
      <c r="UP8" s="126"/>
      <c r="UQ8" s="126"/>
      <c r="UR8" s="126"/>
      <c r="US8" s="126"/>
      <c r="UT8" s="126"/>
      <c r="UU8" s="126"/>
      <c r="UV8" s="126"/>
      <c r="UW8" s="126"/>
      <c r="UX8" s="126"/>
      <c r="UY8" s="126"/>
      <c r="UZ8" s="126"/>
      <c r="VA8" s="126"/>
      <c r="VB8" s="126"/>
      <c r="VC8" s="126"/>
      <c r="VD8" s="126"/>
      <c r="VE8" s="126"/>
      <c r="VF8" s="126"/>
      <c r="VG8" s="126"/>
      <c r="VH8" s="126"/>
      <c r="VI8" s="126"/>
      <c r="VJ8" s="126"/>
      <c r="VK8" s="126"/>
      <c r="VL8" s="126"/>
      <c r="VM8" s="126"/>
      <c r="VN8" s="126"/>
      <c r="VO8" s="126"/>
      <c r="VP8" s="126"/>
      <c r="VQ8" s="126"/>
      <c r="VR8" s="126"/>
      <c r="VS8" s="126"/>
      <c r="VT8" s="126"/>
      <c r="VU8" s="126"/>
      <c r="VV8" s="126"/>
      <c r="VW8" s="126"/>
      <c r="VX8" s="126"/>
      <c r="VY8" s="126"/>
      <c r="VZ8" s="126"/>
      <c r="WA8" s="126"/>
      <c r="WB8" s="126"/>
      <c r="WC8" s="126"/>
      <c r="WD8" s="126"/>
      <c r="WE8" s="126"/>
      <c r="WF8" s="126"/>
      <c r="WG8" s="126"/>
      <c r="WH8" s="126"/>
      <c r="WI8" s="126"/>
      <c r="WJ8" s="126"/>
      <c r="WK8" s="126"/>
      <c r="WL8" s="126"/>
      <c r="WM8" s="126"/>
      <c r="WN8" s="126"/>
      <c r="WO8" s="126"/>
      <c r="WP8" s="126"/>
      <c r="WQ8" s="126"/>
      <c r="WR8" s="126"/>
      <c r="WS8" s="126"/>
      <c r="WT8" s="126"/>
      <c r="WU8" s="126"/>
    </row>
    <row r="9" spans="1:619" s="2" customFormat="1" ht="75" customHeight="1" x14ac:dyDescent="0.2">
      <c r="A9" s="19" t="s">
        <v>0</v>
      </c>
      <c r="B9" s="130" t="s">
        <v>5</v>
      </c>
      <c r="C9" s="130" t="s">
        <v>7</v>
      </c>
      <c r="D9" s="130" t="s">
        <v>58</v>
      </c>
      <c r="E9" s="130" t="s">
        <v>59</v>
      </c>
      <c r="F9" s="130" t="s">
        <v>60</v>
      </c>
      <c r="G9" s="130" t="s">
        <v>61</v>
      </c>
      <c r="H9" s="130" t="s">
        <v>62</v>
      </c>
      <c r="I9" s="130" t="s">
        <v>63</v>
      </c>
      <c r="J9" s="130" t="s">
        <v>64</v>
      </c>
      <c r="K9" s="130" t="s">
        <v>65</v>
      </c>
      <c r="L9" s="130" t="s">
        <v>66</v>
      </c>
      <c r="M9" s="130" t="s">
        <v>67</v>
      </c>
      <c r="N9" s="130" t="s">
        <v>68</v>
      </c>
      <c r="O9" s="130" t="s">
        <v>69</v>
      </c>
      <c r="P9" s="256" t="s">
        <v>70</v>
      </c>
      <c r="Q9" s="137" t="s">
        <v>111</v>
      </c>
      <c r="R9" s="137" t="s">
        <v>112</v>
      </c>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18"/>
      <c r="FA9" s="118"/>
      <c r="FB9" s="118"/>
      <c r="FC9" s="118"/>
      <c r="FD9" s="118"/>
      <c r="FE9" s="118"/>
      <c r="FF9" s="118"/>
      <c r="FG9" s="118"/>
      <c r="FH9" s="118"/>
      <c r="FI9" s="118"/>
      <c r="FJ9" s="118"/>
      <c r="FK9" s="118"/>
      <c r="FL9" s="118"/>
      <c r="FM9" s="118"/>
      <c r="FN9" s="118"/>
      <c r="FO9" s="118"/>
      <c r="FP9" s="118"/>
      <c r="FQ9" s="118"/>
      <c r="FR9" s="118"/>
      <c r="FS9" s="118"/>
      <c r="FT9" s="118"/>
      <c r="FU9" s="118"/>
      <c r="FV9" s="118"/>
      <c r="FW9" s="118"/>
      <c r="FX9" s="118"/>
      <c r="FY9" s="118"/>
      <c r="FZ9" s="118"/>
      <c r="GA9" s="118"/>
      <c r="GB9" s="118"/>
      <c r="GC9" s="118"/>
      <c r="GD9" s="118"/>
      <c r="GE9" s="118"/>
      <c r="GF9" s="118"/>
      <c r="GG9" s="118"/>
      <c r="GH9" s="118"/>
      <c r="GI9" s="118"/>
      <c r="GJ9" s="118"/>
      <c r="GK9" s="118"/>
      <c r="GL9" s="118"/>
      <c r="GM9" s="118"/>
      <c r="GN9" s="118"/>
      <c r="GO9" s="118"/>
      <c r="GP9" s="118"/>
      <c r="GQ9" s="118"/>
      <c r="GR9" s="118"/>
      <c r="GS9" s="118"/>
      <c r="GT9" s="118"/>
      <c r="GU9" s="118"/>
      <c r="GV9" s="118"/>
      <c r="GW9" s="118"/>
      <c r="GX9" s="118"/>
      <c r="GY9" s="118"/>
      <c r="GZ9" s="118"/>
      <c r="HA9" s="118"/>
      <c r="HB9" s="118"/>
      <c r="HC9" s="118"/>
      <c r="HD9" s="118"/>
      <c r="HE9" s="118"/>
      <c r="HF9" s="118"/>
      <c r="HG9" s="118"/>
      <c r="HH9" s="118"/>
      <c r="HI9" s="118"/>
      <c r="HJ9" s="118"/>
      <c r="HK9" s="118"/>
      <c r="HL9" s="118"/>
      <c r="HM9" s="118"/>
      <c r="HN9" s="118"/>
      <c r="HO9" s="118"/>
      <c r="HP9" s="118"/>
      <c r="HQ9" s="118"/>
      <c r="HR9" s="118"/>
      <c r="HS9" s="118"/>
      <c r="HT9" s="118"/>
      <c r="HU9" s="118"/>
      <c r="HV9" s="118"/>
      <c r="HW9" s="118"/>
      <c r="HX9" s="118"/>
      <c r="HY9" s="118"/>
      <c r="HZ9" s="118"/>
      <c r="IA9" s="118"/>
      <c r="IB9" s="118"/>
      <c r="IC9" s="118"/>
      <c r="ID9" s="118"/>
      <c r="IE9" s="118"/>
      <c r="IF9" s="118"/>
      <c r="IG9" s="118"/>
      <c r="IH9" s="118"/>
      <c r="II9" s="118"/>
      <c r="IJ9" s="118"/>
      <c r="IK9" s="118"/>
      <c r="IL9" s="118"/>
      <c r="IM9" s="118"/>
      <c r="IN9" s="118"/>
      <c r="IO9" s="118"/>
      <c r="IP9" s="118"/>
      <c r="IQ9" s="118"/>
      <c r="IR9" s="118"/>
      <c r="IS9" s="118"/>
      <c r="IT9" s="118"/>
      <c r="IU9" s="118"/>
      <c r="IV9" s="118"/>
      <c r="IW9" s="118"/>
      <c r="IX9" s="118"/>
      <c r="IY9" s="118"/>
      <c r="IZ9" s="118"/>
      <c r="JA9" s="118"/>
      <c r="JB9" s="118"/>
      <c r="JC9" s="118"/>
      <c r="JD9" s="118"/>
      <c r="JE9" s="118"/>
      <c r="JF9" s="118"/>
      <c r="JG9" s="118"/>
      <c r="JH9" s="118"/>
      <c r="JI9" s="118"/>
      <c r="JJ9" s="118"/>
      <c r="JK9" s="118"/>
      <c r="JL9" s="118"/>
      <c r="JM9" s="118"/>
      <c r="JN9" s="118"/>
      <c r="JO9" s="118"/>
      <c r="JP9" s="118"/>
      <c r="JQ9" s="118"/>
      <c r="JR9" s="118"/>
      <c r="JS9" s="118"/>
      <c r="JT9" s="118"/>
      <c r="JU9" s="118"/>
      <c r="JV9" s="118"/>
      <c r="JW9" s="118"/>
      <c r="JX9" s="118"/>
      <c r="JY9" s="118"/>
      <c r="JZ9" s="118"/>
      <c r="KA9" s="118"/>
      <c r="KB9" s="118"/>
      <c r="KC9" s="118"/>
      <c r="KD9" s="118"/>
      <c r="KE9" s="118"/>
      <c r="KF9" s="118"/>
      <c r="KG9" s="118"/>
      <c r="KH9" s="118"/>
      <c r="KI9" s="118"/>
      <c r="KJ9" s="118"/>
      <c r="KK9" s="118"/>
      <c r="KL9" s="118"/>
      <c r="KM9" s="118"/>
      <c r="KN9" s="118"/>
      <c r="KO9" s="118"/>
      <c r="KP9" s="118"/>
      <c r="KQ9" s="118"/>
      <c r="KR9" s="118"/>
      <c r="KS9" s="118"/>
      <c r="KT9" s="118"/>
      <c r="KU9" s="118"/>
      <c r="KV9" s="118"/>
      <c r="KW9" s="118"/>
      <c r="KX9" s="118"/>
      <c r="KY9" s="118"/>
      <c r="KZ9" s="118"/>
      <c r="LA9" s="118"/>
      <c r="LB9" s="118"/>
      <c r="LC9" s="118"/>
      <c r="LD9" s="118"/>
      <c r="LE9" s="118"/>
      <c r="LF9" s="118"/>
      <c r="LG9" s="118"/>
      <c r="LH9" s="118"/>
      <c r="LI9" s="118"/>
      <c r="LJ9" s="118"/>
      <c r="LK9" s="118"/>
      <c r="LL9" s="118"/>
      <c r="LM9" s="118"/>
      <c r="LN9" s="118"/>
      <c r="LO9" s="118"/>
      <c r="LP9" s="118"/>
      <c r="LQ9" s="118"/>
      <c r="LR9" s="118"/>
      <c r="LS9" s="118"/>
      <c r="LT9" s="118"/>
      <c r="LU9" s="118"/>
      <c r="LV9" s="118"/>
      <c r="LW9" s="118"/>
      <c r="LX9" s="118"/>
      <c r="LY9" s="118"/>
      <c r="LZ9" s="118"/>
      <c r="MA9" s="118"/>
      <c r="MB9" s="118"/>
      <c r="MC9" s="118"/>
      <c r="MD9" s="118"/>
      <c r="ME9" s="118"/>
      <c r="MF9" s="118"/>
      <c r="MG9" s="118"/>
      <c r="MH9" s="118"/>
      <c r="MI9" s="118"/>
      <c r="MJ9" s="118"/>
      <c r="MK9" s="118"/>
      <c r="ML9" s="118"/>
      <c r="MM9" s="118"/>
      <c r="MN9" s="118"/>
      <c r="MO9" s="118"/>
      <c r="MP9" s="118"/>
      <c r="MQ9" s="118"/>
      <c r="MR9" s="118"/>
      <c r="MS9" s="118"/>
      <c r="MT9" s="118"/>
      <c r="MU9" s="118"/>
      <c r="MV9" s="118"/>
      <c r="MW9" s="118"/>
      <c r="MX9" s="118"/>
      <c r="MY9" s="118"/>
      <c r="MZ9" s="118"/>
      <c r="NA9" s="118"/>
      <c r="NB9" s="118"/>
      <c r="NC9" s="118"/>
      <c r="ND9" s="118"/>
      <c r="NE9" s="118"/>
      <c r="NF9" s="118"/>
      <c r="NG9" s="118"/>
      <c r="NH9" s="118"/>
      <c r="NI9" s="118"/>
      <c r="NJ9" s="118"/>
      <c r="NK9" s="118"/>
      <c r="NL9" s="118"/>
      <c r="NM9" s="118"/>
      <c r="NN9" s="118"/>
      <c r="NO9" s="118"/>
      <c r="NP9" s="118"/>
      <c r="NQ9" s="118"/>
      <c r="NR9" s="118"/>
      <c r="NS9" s="118"/>
      <c r="NT9" s="118"/>
      <c r="NU9" s="118"/>
      <c r="NV9" s="118"/>
      <c r="NW9" s="118"/>
      <c r="NX9" s="118"/>
      <c r="NY9" s="118"/>
      <c r="NZ9" s="118"/>
      <c r="OA9" s="118"/>
      <c r="OB9" s="118"/>
      <c r="OC9" s="118"/>
      <c r="OD9" s="118"/>
      <c r="OE9" s="118"/>
      <c r="OF9" s="118"/>
      <c r="OG9" s="118"/>
      <c r="OH9" s="118"/>
      <c r="OI9" s="118"/>
      <c r="OJ9" s="118"/>
      <c r="OK9" s="118"/>
      <c r="OL9" s="118"/>
      <c r="OM9" s="118"/>
      <c r="ON9" s="118"/>
      <c r="OO9" s="118"/>
      <c r="OP9" s="118"/>
      <c r="OQ9" s="118"/>
      <c r="OR9" s="118"/>
      <c r="OS9" s="118"/>
      <c r="OT9" s="118"/>
      <c r="OU9" s="118"/>
      <c r="OV9" s="118"/>
      <c r="OW9" s="118"/>
      <c r="OX9" s="118"/>
      <c r="OY9" s="118"/>
      <c r="OZ9" s="118"/>
      <c r="PA9" s="118"/>
      <c r="PB9" s="118"/>
      <c r="PC9" s="118"/>
      <c r="PD9" s="118"/>
      <c r="PE9" s="118"/>
      <c r="PF9" s="118"/>
      <c r="PG9" s="118"/>
      <c r="PH9" s="118"/>
      <c r="PI9" s="118"/>
      <c r="PJ9" s="118"/>
      <c r="PK9" s="118"/>
      <c r="PL9" s="118"/>
      <c r="PM9" s="118"/>
      <c r="PN9" s="118"/>
      <c r="PO9" s="118"/>
      <c r="PP9" s="118"/>
      <c r="PQ9" s="118"/>
      <c r="PR9" s="118"/>
      <c r="PS9" s="118"/>
      <c r="PT9" s="118"/>
      <c r="PU9" s="118"/>
      <c r="PV9" s="118"/>
      <c r="PW9" s="118"/>
      <c r="PX9" s="118"/>
      <c r="PY9" s="118"/>
      <c r="PZ9" s="118"/>
      <c r="QA9" s="118"/>
      <c r="QB9" s="118"/>
      <c r="QC9" s="118"/>
      <c r="QD9" s="118"/>
      <c r="QE9" s="118"/>
      <c r="QF9" s="118"/>
      <c r="QG9" s="118"/>
      <c r="QH9" s="118"/>
      <c r="QI9" s="118"/>
      <c r="QJ9" s="118"/>
      <c r="QK9" s="118"/>
      <c r="QL9" s="118"/>
      <c r="QM9" s="118"/>
      <c r="QN9" s="118"/>
      <c r="QO9" s="118"/>
      <c r="QP9" s="118"/>
      <c r="QQ9" s="118"/>
      <c r="QR9" s="118"/>
      <c r="QS9" s="118"/>
      <c r="QT9" s="118"/>
      <c r="QU9" s="118"/>
      <c r="QV9" s="118"/>
      <c r="QW9" s="118"/>
      <c r="QX9" s="118"/>
      <c r="QY9" s="118"/>
      <c r="QZ9" s="118"/>
      <c r="RA9" s="118"/>
      <c r="RB9" s="118"/>
      <c r="RC9" s="118"/>
      <c r="RD9" s="118"/>
      <c r="RE9" s="118"/>
      <c r="RF9" s="118"/>
      <c r="RG9" s="118"/>
      <c r="RH9" s="118"/>
      <c r="RI9" s="118"/>
      <c r="RJ9" s="118"/>
      <c r="RK9" s="118"/>
      <c r="RL9" s="118"/>
      <c r="RM9" s="118"/>
      <c r="RN9" s="118"/>
      <c r="RO9" s="118"/>
      <c r="RP9" s="118"/>
      <c r="RQ9" s="118"/>
      <c r="RR9" s="118"/>
      <c r="RS9" s="118"/>
      <c r="RT9" s="118"/>
      <c r="RU9" s="118"/>
      <c r="RV9" s="118"/>
      <c r="RW9" s="118"/>
      <c r="RX9" s="118"/>
      <c r="RY9" s="118"/>
      <c r="RZ9" s="118"/>
      <c r="SA9" s="118"/>
      <c r="SB9" s="118"/>
      <c r="SC9" s="118"/>
      <c r="SD9" s="118"/>
      <c r="SE9" s="118"/>
      <c r="SF9" s="118"/>
      <c r="SG9" s="118"/>
      <c r="SH9" s="118"/>
      <c r="SI9" s="118"/>
      <c r="SJ9" s="118"/>
      <c r="SK9" s="118"/>
      <c r="SL9" s="118"/>
      <c r="SM9" s="118"/>
      <c r="SN9" s="118"/>
      <c r="SO9" s="118"/>
      <c r="SP9" s="118"/>
      <c r="SQ9" s="118"/>
      <c r="SR9" s="118"/>
      <c r="SS9" s="118"/>
      <c r="ST9" s="118"/>
      <c r="SU9" s="118"/>
      <c r="SV9" s="118"/>
      <c r="SW9" s="118"/>
      <c r="SX9" s="118"/>
      <c r="SY9" s="118"/>
      <c r="SZ9" s="118"/>
      <c r="TA9" s="118"/>
      <c r="TB9" s="118"/>
      <c r="TC9" s="118"/>
      <c r="TD9" s="118"/>
      <c r="TE9" s="118"/>
      <c r="TF9" s="118"/>
      <c r="TG9" s="118"/>
      <c r="TH9" s="118"/>
      <c r="TI9" s="118"/>
      <c r="TJ9" s="118"/>
      <c r="TK9" s="118"/>
      <c r="TL9" s="126"/>
      <c r="TM9" s="126"/>
      <c r="TN9" s="126"/>
      <c r="TO9" s="126"/>
      <c r="TP9" s="126"/>
      <c r="TQ9" s="126"/>
      <c r="TR9" s="126"/>
      <c r="TS9" s="126"/>
      <c r="TT9" s="126"/>
      <c r="TU9" s="126"/>
      <c r="TV9" s="126"/>
      <c r="TW9" s="126"/>
      <c r="TX9" s="126"/>
      <c r="TY9" s="126"/>
      <c r="TZ9" s="126"/>
      <c r="UA9" s="126"/>
      <c r="UB9" s="126"/>
      <c r="UC9" s="126"/>
      <c r="UD9" s="126"/>
      <c r="UE9" s="126"/>
      <c r="UF9" s="126"/>
      <c r="UG9" s="126"/>
      <c r="UH9" s="126"/>
      <c r="UI9" s="126"/>
      <c r="UJ9" s="126"/>
      <c r="UK9" s="126"/>
      <c r="UL9" s="126"/>
      <c r="UM9" s="126"/>
      <c r="UN9" s="126"/>
      <c r="UO9" s="126"/>
      <c r="UP9" s="126"/>
      <c r="UQ9" s="126"/>
      <c r="UR9" s="126"/>
      <c r="US9" s="126"/>
      <c r="UT9" s="126"/>
      <c r="UU9" s="126"/>
      <c r="UV9" s="126"/>
      <c r="UW9" s="126"/>
      <c r="UX9" s="126"/>
      <c r="UY9" s="126"/>
      <c r="UZ9" s="126"/>
      <c r="VA9" s="126"/>
      <c r="VB9" s="126"/>
      <c r="VC9" s="126"/>
      <c r="VD9" s="126"/>
      <c r="VE9" s="126"/>
      <c r="VF9" s="126"/>
      <c r="VG9" s="126"/>
      <c r="VH9" s="126"/>
      <c r="VI9" s="126"/>
      <c r="VJ9" s="126"/>
      <c r="VK9" s="126"/>
      <c r="VL9" s="126"/>
      <c r="VM9" s="126"/>
      <c r="VN9" s="126"/>
      <c r="VO9" s="126"/>
      <c r="VP9" s="126"/>
      <c r="VQ9" s="126"/>
      <c r="VR9" s="126"/>
      <c r="VS9" s="126"/>
      <c r="VT9" s="126"/>
      <c r="VU9" s="126"/>
      <c r="VV9" s="126"/>
      <c r="VW9" s="126"/>
      <c r="VX9" s="126"/>
      <c r="VY9" s="126"/>
      <c r="VZ9" s="126"/>
      <c r="WA9" s="126"/>
      <c r="WB9" s="126"/>
      <c r="WC9" s="126"/>
      <c r="WD9" s="126"/>
      <c r="WE9" s="126"/>
      <c r="WF9" s="126"/>
      <c r="WG9" s="126"/>
      <c r="WH9" s="126"/>
      <c r="WI9" s="126"/>
      <c r="WJ9" s="126"/>
      <c r="WK9" s="126"/>
      <c r="WL9" s="126"/>
      <c r="WM9" s="126"/>
      <c r="WN9" s="126"/>
      <c r="WO9" s="126"/>
      <c r="WP9" s="126"/>
      <c r="WQ9" s="126"/>
      <c r="WR9" s="126"/>
      <c r="WS9" s="126"/>
      <c r="WT9" s="126"/>
      <c r="WU9" s="126"/>
    </row>
    <row r="10" spans="1:619" s="2" customFormat="1" ht="12.75" customHeight="1" x14ac:dyDescent="0.2">
      <c r="A10" s="22">
        <v>1</v>
      </c>
      <c r="B10" s="20" t="s">
        <v>9</v>
      </c>
      <c r="C10" s="20"/>
      <c r="D10" s="20"/>
      <c r="E10" s="20"/>
      <c r="F10" s="20"/>
      <c r="G10" s="20"/>
      <c r="H10" s="20"/>
      <c r="I10" s="94"/>
      <c r="J10" s="20"/>
      <c r="K10" s="96"/>
      <c r="L10" s="96"/>
      <c r="M10" s="117"/>
      <c r="N10" s="122"/>
      <c r="O10" s="94"/>
      <c r="P10" s="122"/>
      <c r="Q10" s="117"/>
      <c r="R10" s="117"/>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18"/>
      <c r="FA10" s="118"/>
      <c r="FB10" s="118"/>
      <c r="FC10" s="118"/>
      <c r="FD10" s="118"/>
      <c r="FE10" s="118"/>
      <c r="FF10" s="118"/>
      <c r="FG10" s="118"/>
      <c r="FH10" s="118"/>
      <c r="FI10" s="118"/>
      <c r="FJ10" s="118"/>
      <c r="FK10" s="118"/>
      <c r="FL10" s="118"/>
      <c r="FM10" s="118"/>
      <c r="FN10" s="118"/>
      <c r="FO10" s="118"/>
      <c r="FP10" s="118"/>
      <c r="FQ10" s="118"/>
      <c r="FR10" s="118"/>
      <c r="FS10" s="118"/>
      <c r="FT10" s="118"/>
      <c r="FU10" s="118"/>
      <c r="FV10" s="118"/>
      <c r="FW10" s="118"/>
      <c r="FX10" s="118"/>
      <c r="FY10" s="118"/>
      <c r="FZ10" s="118"/>
      <c r="GA10" s="118"/>
      <c r="GB10" s="118"/>
      <c r="GC10" s="118"/>
      <c r="GD10" s="118"/>
      <c r="GE10" s="118"/>
      <c r="GF10" s="118"/>
      <c r="GG10" s="118"/>
      <c r="GH10" s="118"/>
      <c r="GI10" s="118"/>
      <c r="GJ10" s="118"/>
      <c r="GK10" s="118"/>
      <c r="GL10" s="118"/>
      <c r="GM10" s="118"/>
      <c r="GN10" s="118"/>
      <c r="GO10" s="118"/>
      <c r="GP10" s="118"/>
      <c r="GQ10" s="118"/>
      <c r="GR10" s="118"/>
      <c r="GS10" s="118"/>
      <c r="GT10" s="118"/>
      <c r="GU10" s="118"/>
      <c r="GV10" s="118"/>
      <c r="GW10" s="118"/>
      <c r="GX10" s="118"/>
      <c r="GY10" s="118"/>
      <c r="GZ10" s="118"/>
      <c r="HA10" s="118"/>
      <c r="HB10" s="118"/>
      <c r="HC10" s="118"/>
      <c r="HD10" s="118"/>
      <c r="HE10" s="118"/>
      <c r="HF10" s="118"/>
      <c r="HG10" s="118"/>
      <c r="HH10" s="118"/>
      <c r="HI10" s="118"/>
      <c r="HJ10" s="118"/>
      <c r="HK10" s="118"/>
      <c r="HL10" s="118"/>
      <c r="HM10" s="118"/>
      <c r="HN10" s="118"/>
      <c r="HO10" s="118"/>
      <c r="HP10" s="118"/>
      <c r="HQ10" s="118"/>
      <c r="HR10" s="118"/>
      <c r="HS10" s="118"/>
      <c r="HT10" s="118"/>
      <c r="HU10" s="118"/>
      <c r="HV10" s="118"/>
      <c r="HW10" s="118"/>
      <c r="HX10" s="118"/>
      <c r="HY10" s="118"/>
      <c r="HZ10" s="118"/>
      <c r="IA10" s="118"/>
      <c r="IB10" s="118"/>
      <c r="IC10" s="118"/>
      <c r="ID10" s="118"/>
      <c r="IE10" s="118"/>
      <c r="IF10" s="118"/>
      <c r="IG10" s="118"/>
      <c r="IH10" s="118"/>
      <c r="II10" s="118"/>
      <c r="IJ10" s="118"/>
      <c r="IK10" s="118"/>
      <c r="IL10" s="118"/>
      <c r="IM10" s="118"/>
      <c r="IN10" s="118"/>
      <c r="IO10" s="118"/>
      <c r="IP10" s="118"/>
      <c r="IQ10" s="118"/>
      <c r="IR10" s="118"/>
      <c r="IS10" s="118"/>
      <c r="IT10" s="118"/>
      <c r="IU10" s="118"/>
      <c r="IV10" s="118"/>
      <c r="IW10" s="118"/>
      <c r="IX10" s="118"/>
      <c r="IY10" s="118"/>
      <c r="IZ10" s="118"/>
      <c r="JA10" s="118"/>
      <c r="JB10" s="118"/>
      <c r="JC10" s="118"/>
      <c r="JD10" s="118"/>
      <c r="JE10" s="118"/>
      <c r="JF10" s="118"/>
      <c r="JG10" s="118"/>
      <c r="JH10" s="118"/>
      <c r="JI10" s="118"/>
      <c r="JJ10" s="118"/>
      <c r="JK10" s="118"/>
      <c r="JL10" s="118"/>
      <c r="JM10" s="118"/>
      <c r="JN10" s="118"/>
      <c r="JO10" s="118"/>
      <c r="JP10" s="118"/>
      <c r="JQ10" s="118"/>
      <c r="JR10" s="118"/>
      <c r="JS10" s="118"/>
      <c r="JT10" s="118"/>
      <c r="JU10" s="118"/>
      <c r="JV10" s="118"/>
      <c r="JW10" s="118"/>
      <c r="JX10" s="118"/>
      <c r="JY10" s="118"/>
      <c r="JZ10" s="118"/>
      <c r="KA10" s="118"/>
      <c r="KB10" s="118"/>
      <c r="KC10" s="118"/>
      <c r="KD10" s="118"/>
      <c r="KE10" s="118"/>
      <c r="KF10" s="118"/>
      <c r="KG10" s="118"/>
      <c r="KH10" s="118"/>
      <c r="KI10" s="118"/>
      <c r="KJ10" s="118"/>
      <c r="KK10" s="118"/>
      <c r="KL10" s="118"/>
      <c r="KM10" s="118"/>
      <c r="KN10" s="118"/>
      <c r="KO10" s="118"/>
      <c r="KP10" s="118"/>
      <c r="KQ10" s="118"/>
      <c r="KR10" s="118"/>
      <c r="KS10" s="118"/>
      <c r="KT10" s="118"/>
      <c r="KU10" s="118"/>
      <c r="KV10" s="118"/>
      <c r="KW10" s="118"/>
      <c r="KX10" s="118"/>
      <c r="KY10" s="118"/>
      <c r="KZ10" s="118"/>
      <c r="LA10" s="118"/>
      <c r="LB10" s="118"/>
      <c r="LC10" s="118"/>
      <c r="LD10" s="118"/>
      <c r="LE10" s="118"/>
      <c r="LF10" s="118"/>
      <c r="LG10" s="118"/>
      <c r="LH10" s="118"/>
      <c r="LI10" s="118"/>
      <c r="LJ10" s="118"/>
      <c r="LK10" s="118"/>
      <c r="LL10" s="118"/>
      <c r="LM10" s="118"/>
      <c r="LN10" s="118"/>
      <c r="LO10" s="118"/>
      <c r="LP10" s="118"/>
      <c r="LQ10" s="118"/>
      <c r="LR10" s="118"/>
      <c r="LS10" s="118"/>
      <c r="LT10" s="118"/>
      <c r="LU10" s="118"/>
      <c r="LV10" s="118"/>
      <c r="LW10" s="118"/>
      <c r="LX10" s="118"/>
      <c r="LY10" s="118"/>
      <c r="LZ10" s="118"/>
      <c r="MA10" s="118"/>
      <c r="MB10" s="118"/>
      <c r="MC10" s="118"/>
      <c r="MD10" s="118"/>
      <c r="ME10" s="118"/>
      <c r="MF10" s="118"/>
      <c r="MG10" s="118"/>
      <c r="MH10" s="118"/>
      <c r="MI10" s="118"/>
      <c r="MJ10" s="118"/>
      <c r="MK10" s="118"/>
      <c r="ML10" s="118"/>
      <c r="MM10" s="118"/>
      <c r="MN10" s="118"/>
      <c r="MO10" s="118"/>
      <c r="MP10" s="118"/>
      <c r="MQ10" s="118"/>
      <c r="MR10" s="118"/>
      <c r="MS10" s="118"/>
      <c r="MT10" s="118"/>
      <c r="MU10" s="118"/>
      <c r="MV10" s="118"/>
      <c r="MW10" s="118"/>
      <c r="MX10" s="118"/>
      <c r="MY10" s="118"/>
      <c r="MZ10" s="118"/>
      <c r="NA10" s="118"/>
      <c r="NB10" s="118"/>
      <c r="NC10" s="118"/>
      <c r="ND10" s="118"/>
      <c r="NE10" s="118"/>
      <c r="NF10" s="118"/>
      <c r="NG10" s="118"/>
      <c r="NH10" s="118"/>
      <c r="NI10" s="118"/>
      <c r="NJ10" s="118"/>
      <c r="NK10" s="118"/>
      <c r="NL10" s="118"/>
      <c r="NM10" s="118"/>
      <c r="NN10" s="118"/>
      <c r="NO10" s="118"/>
      <c r="NP10" s="118"/>
      <c r="NQ10" s="118"/>
      <c r="NR10" s="118"/>
      <c r="NS10" s="118"/>
      <c r="NT10" s="118"/>
      <c r="NU10" s="118"/>
      <c r="NV10" s="118"/>
      <c r="NW10" s="118"/>
      <c r="NX10" s="118"/>
      <c r="NY10" s="118"/>
      <c r="NZ10" s="118"/>
      <c r="OA10" s="118"/>
      <c r="OB10" s="118"/>
      <c r="OC10" s="118"/>
      <c r="OD10" s="118"/>
      <c r="OE10" s="118"/>
      <c r="OF10" s="118"/>
      <c r="OG10" s="118"/>
      <c r="OH10" s="118"/>
      <c r="OI10" s="118"/>
      <c r="OJ10" s="118"/>
      <c r="OK10" s="118"/>
      <c r="OL10" s="118"/>
      <c r="OM10" s="118"/>
      <c r="ON10" s="118"/>
      <c r="OO10" s="118"/>
      <c r="OP10" s="118"/>
      <c r="OQ10" s="118"/>
      <c r="OR10" s="118"/>
      <c r="OS10" s="118"/>
      <c r="OT10" s="118"/>
      <c r="OU10" s="118"/>
      <c r="OV10" s="118"/>
      <c r="OW10" s="118"/>
      <c r="OX10" s="118"/>
      <c r="OY10" s="118"/>
      <c r="OZ10" s="118"/>
      <c r="PA10" s="118"/>
      <c r="PB10" s="118"/>
      <c r="PC10" s="118"/>
      <c r="PD10" s="118"/>
      <c r="PE10" s="118"/>
      <c r="PF10" s="118"/>
      <c r="PG10" s="118"/>
      <c r="PH10" s="118"/>
      <c r="PI10" s="118"/>
      <c r="PJ10" s="118"/>
      <c r="PK10" s="118"/>
      <c r="PL10" s="118"/>
      <c r="PM10" s="118"/>
      <c r="PN10" s="118"/>
      <c r="PO10" s="118"/>
      <c r="PP10" s="118"/>
      <c r="PQ10" s="118"/>
      <c r="PR10" s="118"/>
      <c r="PS10" s="118"/>
      <c r="PT10" s="118"/>
      <c r="PU10" s="118"/>
      <c r="PV10" s="118"/>
      <c r="PW10" s="118"/>
      <c r="PX10" s="118"/>
      <c r="PY10" s="118"/>
      <c r="PZ10" s="118"/>
      <c r="QA10" s="118"/>
      <c r="QB10" s="118"/>
      <c r="QC10" s="118"/>
      <c r="QD10" s="118"/>
      <c r="QE10" s="118"/>
      <c r="QF10" s="118"/>
      <c r="QG10" s="118"/>
      <c r="QH10" s="118"/>
      <c r="QI10" s="118"/>
      <c r="QJ10" s="118"/>
      <c r="QK10" s="118"/>
      <c r="QL10" s="118"/>
      <c r="QM10" s="118"/>
      <c r="QN10" s="118"/>
      <c r="QO10" s="118"/>
      <c r="QP10" s="118"/>
      <c r="QQ10" s="118"/>
      <c r="QR10" s="118"/>
      <c r="QS10" s="118"/>
      <c r="QT10" s="118"/>
      <c r="QU10" s="118"/>
      <c r="QV10" s="118"/>
      <c r="QW10" s="118"/>
      <c r="QX10" s="118"/>
      <c r="QY10" s="118"/>
      <c r="QZ10" s="118"/>
      <c r="RA10" s="118"/>
      <c r="RB10" s="118"/>
      <c r="RC10" s="118"/>
      <c r="RD10" s="118"/>
      <c r="RE10" s="118"/>
      <c r="RF10" s="118"/>
      <c r="RG10" s="118"/>
      <c r="RH10" s="118"/>
      <c r="RI10" s="118"/>
      <c r="RJ10" s="118"/>
      <c r="RK10" s="118"/>
      <c r="RL10" s="118"/>
      <c r="RM10" s="118"/>
      <c r="RN10" s="118"/>
      <c r="RO10" s="118"/>
      <c r="RP10" s="118"/>
      <c r="RQ10" s="118"/>
      <c r="RR10" s="118"/>
      <c r="RS10" s="118"/>
      <c r="RT10" s="118"/>
      <c r="RU10" s="118"/>
      <c r="RV10" s="118"/>
      <c r="RW10" s="118"/>
      <c r="RX10" s="118"/>
      <c r="RY10" s="118"/>
      <c r="RZ10" s="118"/>
      <c r="SA10" s="118"/>
      <c r="SB10" s="118"/>
      <c r="SC10" s="118"/>
      <c r="SD10" s="118"/>
      <c r="SE10" s="118"/>
      <c r="SF10" s="118"/>
      <c r="SG10" s="118"/>
      <c r="SH10" s="118"/>
      <c r="SI10" s="118"/>
      <c r="SJ10" s="118"/>
      <c r="SK10" s="118"/>
      <c r="SL10" s="118"/>
      <c r="SM10" s="118"/>
      <c r="SN10" s="118"/>
      <c r="SO10" s="118"/>
      <c r="SP10" s="118"/>
      <c r="SQ10" s="118"/>
      <c r="SR10" s="118"/>
      <c r="SS10" s="118"/>
      <c r="ST10" s="118"/>
      <c r="SU10" s="118"/>
      <c r="SV10" s="118"/>
      <c r="SW10" s="118"/>
      <c r="SX10" s="118"/>
      <c r="SY10" s="118"/>
      <c r="SZ10" s="118"/>
      <c r="TA10" s="118"/>
      <c r="TB10" s="118"/>
      <c r="TC10" s="118"/>
      <c r="TD10" s="118"/>
      <c r="TE10" s="118"/>
      <c r="TF10" s="118"/>
      <c r="TG10" s="118"/>
      <c r="TH10" s="118"/>
      <c r="TI10" s="118"/>
      <c r="TJ10" s="118"/>
      <c r="TK10" s="118"/>
      <c r="TL10" s="126"/>
      <c r="TM10" s="126"/>
      <c r="TN10" s="126"/>
      <c r="TO10" s="126"/>
      <c r="TP10" s="126"/>
      <c r="TQ10" s="126"/>
      <c r="TR10" s="126"/>
      <c r="TS10" s="126"/>
      <c r="TT10" s="126"/>
      <c r="TU10" s="126"/>
      <c r="TV10" s="126"/>
      <c r="TW10" s="126"/>
      <c r="TX10" s="126"/>
      <c r="TY10" s="126"/>
      <c r="TZ10" s="126"/>
      <c r="UA10" s="126"/>
      <c r="UB10" s="126"/>
      <c r="UC10" s="126"/>
      <c r="UD10" s="126"/>
      <c r="UE10" s="126"/>
      <c r="UF10" s="126"/>
      <c r="UG10" s="126"/>
      <c r="UH10" s="126"/>
      <c r="UI10" s="126"/>
      <c r="UJ10" s="126"/>
      <c r="UK10" s="126"/>
      <c r="UL10" s="126"/>
      <c r="UM10" s="126"/>
      <c r="UN10" s="126"/>
      <c r="UO10" s="126"/>
      <c r="UP10" s="126"/>
      <c r="UQ10" s="126"/>
      <c r="UR10" s="126"/>
      <c r="US10" s="126"/>
      <c r="UT10" s="126"/>
      <c r="UU10" s="126"/>
      <c r="UV10" s="126"/>
      <c r="UW10" s="126"/>
      <c r="UX10" s="126"/>
      <c r="UY10" s="126"/>
      <c r="UZ10" s="126"/>
      <c r="VA10" s="126"/>
      <c r="VB10" s="126"/>
      <c r="VC10" s="126"/>
      <c r="VD10" s="126"/>
      <c r="VE10" s="126"/>
      <c r="VF10" s="126"/>
      <c r="VG10" s="126"/>
      <c r="VH10" s="126"/>
      <c r="VI10" s="126"/>
      <c r="VJ10" s="126"/>
      <c r="VK10" s="126"/>
      <c r="VL10" s="126"/>
      <c r="VM10" s="126"/>
      <c r="VN10" s="126"/>
      <c r="VO10" s="126"/>
      <c r="VP10" s="126"/>
      <c r="VQ10" s="126"/>
      <c r="VR10" s="126"/>
      <c r="VS10" s="126"/>
      <c r="VT10" s="126"/>
      <c r="VU10" s="126"/>
      <c r="VV10" s="126"/>
      <c r="VW10" s="126"/>
      <c r="VX10" s="126"/>
      <c r="VY10" s="126"/>
      <c r="VZ10" s="126"/>
      <c r="WA10" s="126"/>
      <c r="WB10" s="126"/>
      <c r="WC10" s="126"/>
      <c r="WD10" s="126"/>
      <c r="WE10" s="126"/>
      <c r="WF10" s="126"/>
      <c r="WG10" s="126"/>
      <c r="WH10" s="126"/>
      <c r="WI10" s="126"/>
      <c r="WJ10" s="126"/>
      <c r="WK10" s="126"/>
      <c r="WL10" s="126"/>
      <c r="WM10" s="126"/>
      <c r="WN10" s="126"/>
      <c r="WO10" s="126"/>
      <c r="WP10" s="126"/>
      <c r="WQ10" s="126"/>
      <c r="WR10" s="126"/>
      <c r="WS10" s="126"/>
      <c r="WT10" s="126"/>
      <c r="WU10" s="126"/>
    </row>
    <row r="11" spans="1:619" s="129" customFormat="1" ht="12.75" customHeight="1" x14ac:dyDescent="0.25">
      <c r="A11" s="136"/>
      <c r="B11" s="153"/>
      <c r="C11" s="139"/>
      <c r="D11" s="137"/>
      <c r="E11" s="137"/>
      <c r="F11" s="137"/>
      <c r="G11" s="137"/>
      <c r="H11" s="137"/>
      <c r="I11" s="137"/>
      <c r="J11" s="137"/>
      <c r="K11" s="138"/>
      <c r="L11" s="138"/>
      <c r="M11" s="138"/>
      <c r="N11" s="146"/>
      <c r="O11" s="137"/>
      <c r="P11" s="248"/>
      <c r="Q11" s="137"/>
      <c r="R11" s="137"/>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44"/>
      <c r="FL11" s="144"/>
      <c r="FM11" s="144"/>
      <c r="FN11" s="144"/>
      <c r="FO11" s="144"/>
      <c r="FP11" s="144"/>
      <c r="FQ11" s="144"/>
      <c r="FR11" s="144"/>
      <c r="FS11" s="144"/>
      <c r="FT11" s="144"/>
      <c r="FU11" s="144"/>
      <c r="FV11" s="144"/>
      <c r="FW11" s="144"/>
      <c r="FX11" s="144"/>
      <c r="FY11" s="144"/>
      <c r="FZ11" s="144"/>
      <c r="GA11" s="144"/>
      <c r="GB11" s="144"/>
      <c r="GC11" s="144"/>
      <c r="GD11" s="144"/>
      <c r="GE11" s="144"/>
      <c r="GF11" s="144"/>
      <c r="GG11" s="144"/>
      <c r="GH11" s="144"/>
      <c r="GI11" s="144"/>
      <c r="GJ11" s="144"/>
      <c r="GK11" s="144"/>
      <c r="GL11" s="144"/>
      <c r="GM11" s="144"/>
      <c r="GN11" s="144"/>
      <c r="GO11" s="144"/>
      <c r="GP11" s="144"/>
      <c r="GQ11" s="144"/>
      <c r="GR11" s="144"/>
      <c r="GS11" s="144"/>
      <c r="GT11" s="144"/>
      <c r="GU11" s="144"/>
      <c r="GV11" s="144"/>
      <c r="GW11" s="144"/>
      <c r="GX11" s="144"/>
      <c r="GY11" s="144"/>
      <c r="GZ11" s="144"/>
      <c r="HA11" s="144"/>
      <c r="HB11" s="144"/>
      <c r="HC11" s="144"/>
      <c r="HD11" s="144"/>
      <c r="HE11" s="144"/>
      <c r="HF11" s="144"/>
      <c r="HG11" s="144"/>
      <c r="HH11" s="144"/>
      <c r="HI11" s="144"/>
      <c r="HJ11" s="144"/>
      <c r="HK11" s="144"/>
      <c r="HL11" s="144"/>
      <c r="HM11" s="144"/>
      <c r="HN11" s="144"/>
      <c r="HO11" s="144"/>
      <c r="HP11" s="144"/>
      <c r="HQ11" s="144"/>
      <c r="HR11" s="144"/>
      <c r="HS11" s="144"/>
      <c r="HT11" s="144"/>
      <c r="HU11" s="144"/>
      <c r="HV11" s="144"/>
      <c r="HW11" s="144"/>
      <c r="HX11" s="144"/>
      <c r="HY11" s="144"/>
      <c r="HZ11" s="144"/>
      <c r="IA11" s="144"/>
      <c r="IB11" s="144"/>
      <c r="IC11" s="144"/>
      <c r="ID11" s="144"/>
      <c r="IE11" s="144"/>
      <c r="IF11" s="144"/>
      <c r="IG11" s="144"/>
      <c r="IH11" s="144"/>
      <c r="II11" s="144"/>
      <c r="IJ11" s="144"/>
      <c r="IK11" s="144"/>
      <c r="IL11" s="144"/>
      <c r="IM11" s="144"/>
      <c r="IN11" s="144"/>
      <c r="IO11" s="144"/>
      <c r="IP11" s="144"/>
      <c r="IQ11" s="144"/>
      <c r="IR11" s="144"/>
      <c r="IS11" s="144"/>
      <c r="IT11" s="144"/>
      <c r="IU11" s="144"/>
      <c r="IV11" s="144"/>
      <c r="IW11" s="144"/>
      <c r="IX11" s="144"/>
      <c r="IY11" s="144"/>
      <c r="IZ11" s="144"/>
      <c r="JA11" s="144"/>
      <c r="JB11" s="144"/>
      <c r="JC11" s="144"/>
      <c r="JD11" s="144"/>
      <c r="JE11" s="144"/>
      <c r="JF11" s="144"/>
      <c r="JG11" s="144"/>
      <c r="JH11" s="144"/>
      <c r="JI11" s="144"/>
      <c r="JJ11" s="144"/>
      <c r="JK11" s="144"/>
      <c r="JL11" s="144"/>
      <c r="JM11" s="144"/>
      <c r="JN11" s="144"/>
      <c r="JO11" s="144"/>
      <c r="JP11" s="144"/>
      <c r="JQ11" s="144"/>
      <c r="JR11" s="144"/>
      <c r="JS11" s="144"/>
      <c r="JT11" s="144"/>
      <c r="JU11" s="144"/>
      <c r="JV11" s="144"/>
      <c r="JW11" s="144"/>
      <c r="JX11" s="144"/>
      <c r="JY11" s="144"/>
      <c r="JZ11" s="144"/>
      <c r="KA11" s="144"/>
      <c r="KB11" s="144"/>
      <c r="KC11" s="144"/>
      <c r="KD11" s="144"/>
      <c r="KE11" s="144"/>
      <c r="KF11" s="144"/>
      <c r="KG11" s="144"/>
      <c r="KH11" s="144"/>
      <c r="KI11" s="144"/>
      <c r="KJ11" s="144"/>
      <c r="KK11" s="144"/>
      <c r="KL11" s="144"/>
      <c r="KM11" s="144"/>
      <c r="KN11" s="144"/>
      <c r="KO11" s="144"/>
      <c r="KP11" s="144"/>
      <c r="KQ11" s="144"/>
      <c r="KR11" s="144"/>
      <c r="KS11" s="144"/>
      <c r="KT11" s="144"/>
      <c r="KU11" s="144"/>
      <c r="KV11" s="144"/>
      <c r="KW11" s="144"/>
      <c r="KX11" s="144"/>
      <c r="KY11" s="144"/>
      <c r="KZ11" s="144"/>
      <c r="LA11" s="144"/>
      <c r="LB11" s="144"/>
      <c r="LC11" s="144"/>
      <c r="LD11" s="144"/>
      <c r="LE11" s="144"/>
      <c r="LF11" s="144"/>
      <c r="LG11" s="144"/>
      <c r="LH11" s="144"/>
      <c r="LI11" s="144"/>
      <c r="LJ11" s="144"/>
      <c r="LK11" s="144"/>
      <c r="LL11" s="144"/>
      <c r="LM11" s="144"/>
      <c r="LN11" s="144"/>
      <c r="LO11" s="144"/>
      <c r="LP11" s="144"/>
      <c r="LQ11" s="144"/>
      <c r="LR11" s="144"/>
      <c r="LS11" s="144"/>
      <c r="LT11" s="144"/>
      <c r="LU11" s="144"/>
      <c r="LV11" s="144"/>
      <c r="LW11" s="144"/>
      <c r="LX11" s="144"/>
      <c r="LY11" s="144"/>
      <c r="LZ11" s="144"/>
      <c r="MA11" s="144"/>
      <c r="MB11" s="144"/>
      <c r="MC11" s="144"/>
      <c r="MD11" s="144"/>
      <c r="ME11" s="144"/>
      <c r="MF11" s="144"/>
      <c r="MG11" s="144"/>
      <c r="MH11" s="144"/>
      <c r="MI11" s="144"/>
      <c r="MJ11" s="144"/>
      <c r="MK11" s="144"/>
      <c r="ML11" s="144"/>
      <c r="MM11" s="144"/>
      <c r="MN11" s="144"/>
      <c r="MO11" s="144"/>
      <c r="MP11" s="144"/>
      <c r="MQ11" s="144"/>
      <c r="MR11" s="144"/>
      <c r="MS11" s="144"/>
      <c r="MT11" s="144"/>
      <c r="MU11" s="144"/>
      <c r="MV11" s="144"/>
      <c r="MW11" s="144"/>
      <c r="MX11" s="144"/>
      <c r="MY11" s="144"/>
      <c r="MZ11" s="144"/>
      <c r="NA11" s="144"/>
      <c r="NB11" s="144"/>
      <c r="NC11" s="144"/>
      <c r="ND11" s="144"/>
      <c r="NE11" s="144"/>
      <c r="NF11" s="144"/>
      <c r="NG11" s="144"/>
      <c r="NH11" s="144"/>
      <c r="NI11" s="144"/>
      <c r="NJ11" s="144"/>
      <c r="NK11" s="144"/>
      <c r="NL11" s="144"/>
      <c r="NM11" s="144"/>
      <c r="NN11" s="144"/>
      <c r="NO11" s="144"/>
      <c r="NP11" s="144"/>
      <c r="NQ11" s="144"/>
      <c r="NR11" s="144"/>
      <c r="NS11" s="144"/>
      <c r="NT11" s="144"/>
      <c r="NU11" s="144"/>
      <c r="NV11" s="144"/>
      <c r="NW11" s="144"/>
      <c r="NX11" s="144"/>
      <c r="NY11" s="144"/>
      <c r="NZ11" s="144"/>
      <c r="OA11" s="144"/>
      <c r="OB11" s="144"/>
      <c r="OC11" s="144"/>
      <c r="OD11" s="144"/>
      <c r="OE11" s="144"/>
      <c r="OF11" s="144"/>
      <c r="OG11" s="144"/>
      <c r="OH11" s="144"/>
      <c r="OI11" s="144"/>
      <c r="OJ11" s="144"/>
      <c r="OK11" s="144"/>
      <c r="OL11" s="144"/>
      <c r="OM11" s="144"/>
      <c r="ON11" s="144"/>
      <c r="OO11" s="144"/>
      <c r="OP11" s="144"/>
      <c r="OQ11" s="144"/>
      <c r="OR11" s="144"/>
      <c r="OS11" s="144"/>
      <c r="OT11" s="144"/>
      <c r="OU11" s="144"/>
      <c r="OV11" s="144"/>
      <c r="OW11" s="144"/>
      <c r="OX11" s="144"/>
      <c r="OY11" s="144"/>
      <c r="OZ11" s="144"/>
      <c r="PA11" s="144"/>
      <c r="PB11" s="144"/>
      <c r="PC11" s="144"/>
      <c r="PD11" s="144"/>
      <c r="PE11" s="144"/>
      <c r="PF11" s="144"/>
      <c r="PG11" s="144"/>
      <c r="PH11" s="144"/>
      <c r="PI11" s="144"/>
      <c r="PJ11" s="144"/>
      <c r="PK11" s="144"/>
      <c r="PL11" s="144"/>
      <c r="PM11" s="144"/>
      <c r="PN11" s="144"/>
      <c r="PO11" s="144"/>
      <c r="PP11" s="144"/>
      <c r="PQ11" s="144"/>
      <c r="PR11" s="144"/>
      <c r="PS11" s="144"/>
      <c r="PT11" s="144"/>
      <c r="PU11" s="144"/>
      <c r="PV11" s="144"/>
      <c r="PW11" s="144"/>
      <c r="PX11" s="144"/>
      <c r="PY11" s="144"/>
      <c r="PZ11" s="144"/>
      <c r="QA11" s="144"/>
      <c r="QB11" s="144"/>
      <c r="QC11" s="144"/>
      <c r="QD11" s="144"/>
      <c r="QE11" s="144"/>
      <c r="QF11" s="144"/>
      <c r="QG11" s="144"/>
      <c r="QH11" s="144"/>
      <c r="QI11" s="144"/>
      <c r="QJ11" s="144"/>
      <c r="QK11" s="144"/>
      <c r="QL11" s="144"/>
      <c r="QM11" s="144"/>
      <c r="QN11" s="144"/>
      <c r="QO11" s="144"/>
      <c r="QP11" s="144"/>
      <c r="QQ11" s="144"/>
      <c r="QR11" s="144"/>
      <c r="QS11" s="144"/>
      <c r="QT11" s="144"/>
      <c r="QU11" s="144"/>
      <c r="QV11" s="144"/>
      <c r="QW11" s="144"/>
      <c r="QX11" s="144"/>
      <c r="QY11" s="144"/>
      <c r="QZ11" s="144"/>
      <c r="RA11" s="144"/>
      <c r="RB11" s="144"/>
      <c r="RC11" s="144"/>
      <c r="RD11" s="144"/>
      <c r="RE11" s="144"/>
      <c r="RF11" s="144"/>
      <c r="RG11" s="144"/>
      <c r="RH11" s="144"/>
      <c r="RI11" s="144"/>
      <c r="RJ11" s="144"/>
      <c r="RK11" s="144"/>
      <c r="RL11" s="144"/>
      <c r="RM11" s="144"/>
      <c r="RN11" s="144"/>
      <c r="RO11" s="144"/>
      <c r="RP11" s="144"/>
      <c r="RQ11" s="144"/>
      <c r="RR11" s="144"/>
      <c r="RS11" s="144"/>
      <c r="RT11" s="144"/>
      <c r="RU11" s="144"/>
      <c r="RV11" s="144"/>
      <c r="RW11" s="144"/>
      <c r="RX11" s="144"/>
      <c r="RY11" s="144"/>
      <c r="RZ11" s="144"/>
      <c r="SA11" s="144"/>
      <c r="SB11" s="144"/>
      <c r="SC11" s="144"/>
      <c r="SD11" s="144"/>
      <c r="SE11" s="144"/>
      <c r="SF11" s="144"/>
      <c r="SG11" s="144"/>
      <c r="SH11" s="144"/>
      <c r="SI11" s="144"/>
      <c r="SJ11" s="144"/>
      <c r="SK11" s="144"/>
      <c r="SL11" s="144"/>
      <c r="SM11" s="144"/>
      <c r="SN11" s="144"/>
      <c r="SO11" s="144"/>
      <c r="SP11" s="144"/>
      <c r="SQ11" s="144"/>
      <c r="SR11" s="144"/>
      <c r="SS11" s="144"/>
      <c r="ST11" s="144"/>
      <c r="SU11" s="144"/>
      <c r="SV11" s="144"/>
      <c r="SW11" s="144"/>
      <c r="SX11" s="144"/>
      <c r="SY11" s="144"/>
      <c r="SZ11" s="144"/>
      <c r="TA11" s="144"/>
      <c r="TB11" s="144"/>
      <c r="TC11" s="144"/>
      <c r="TD11" s="144"/>
      <c r="TE11" s="144"/>
      <c r="TF11" s="144"/>
      <c r="TG11" s="144"/>
      <c r="TH11" s="144"/>
      <c r="TI11" s="144"/>
      <c r="TJ11" s="144"/>
      <c r="TK11" s="144"/>
      <c r="TL11" s="126"/>
      <c r="TM11" s="126"/>
      <c r="TN11" s="126"/>
      <c r="TO11" s="126"/>
      <c r="TP11" s="126"/>
      <c r="TQ11" s="126"/>
      <c r="TR11" s="126"/>
      <c r="TS11" s="126"/>
      <c r="TT11" s="126"/>
      <c r="TU11" s="126"/>
      <c r="TV11" s="126"/>
      <c r="TW11" s="126"/>
      <c r="TX11" s="126"/>
      <c r="TY11" s="126"/>
      <c r="TZ11" s="126"/>
      <c r="UA11" s="126"/>
      <c r="UB11" s="126"/>
      <c r="UC11" s="126"/>
      <c r="UD11" s="126"/>
      <c r="UE11" s="126"/>
      <c r="UF11" s="126"/>
      <c r="UG11" s="126"/>
      <c r="UH11" s="126"/>
      <c r="UI11" s="126"/>
      <c r="UJ11" s="126"/>
      <c r="UK11" s="126"/>
      <c r="UL11" s="126"/>
      <c r="UM11" s="126"/>
      <c r="UN11" s="126"/>
      <c r="UO11" s="126"/>
      <c r="UP11" s="126"/>
      <c r="UQ11" s="126"/>
      <c r="UR11" s="126"/>
      <c r="US11" s="126"/>
      <c r="UT11" s="126"/>
      <c r="UU11" s="126"/>
      <c r="UV11" s="126"/>
      <c r="UW11" s="126"/>
      <c r="UX11" s="126"/>
      <c r="UY11" s="126"/>
      <c r="UZ11" s="126"/>
      <c r="VA11" s="126"/>
      <c r="VB11" s="126"/>
      <c r="VC11" s="126"/>
      <c r="VD11" s="126"/>
      <c r="VE11" s="126"/>
      <c r="VF11" s="126"/>
      <c r="VG11" s="126"/>
      <c r="VH11" s="126"/>
      <c r="VI11" s="126"/>
      <c r="VJ11" s="126"/>
      <c r="VK11" s="126"/>
      <c r="VL11" s="126"/>
      <c r="VM11" s="126"/>
      <c r="VN11" s="126"/>
      <c r="VO11" s="126"/>
      <c r="VP11" s="126"/>
      <c r="VQ11" s="126"/>
      <c r="VR11" s="126"/>
      <c r="VS11" s="126"/>
      <c r="VT11" s="126"/>
      <c r="VU11" s="126"/>
      <c r="VV11" s="126"/>
      <c r="VW11" s="126"/>
      <c r="VX11" s="126"/>
      <c r="VY11" s="126"/>
      <c r="VZ11" s="126"/>
      <c r="WA11" s="126"/>
      <c r="WB11" s="126"/>
      <c r="WC11" s="126"/>
      <c r="WD11" s="126"/>
      <c r="WE11" s="126"/>
      <c r="WF11" s="126"/>
      <c r="WG11" s="126"/>
      <c r="WH11" s="126"/>
      <c r="WI11" s="126"/>
      <c r="WJ11" s="126"/>
      <c r="WK11" s="126"/>
      <c r="WL11" s="126"/>
      <c r="WM11" s="126"/>
      <c r="WN11" s="126"/>
      <c r="WO11" s="126"/>
      <c r="WP11" s="126"/>
      <c r="WQ11" s="126"/>
      <c r="WR11" s="126"/>
      <c r="WS11" s="126"/>
      <c r="WT11" s="126"/>
      <c r="WU11" s="126"/>
    </row>
    <row r="12" spans="1:619" s="150" customFormat="1" ht="12.75" customHeight="1" x14ac:dyDescent="0.25">
      <c r="A12" s="22"/>
      <c r="B12" s="271"/>
      <c r="C12" s="272"/>
      <c r="D12" s="143"/>
      <c r="E12" s="143"/>
      <c r="F12" s="131"/>
      <c r="G12" s="131"/>
      <c r="H12" s="140"/>
      <c r="I12" s="140"/>
      <c r="J12" s="140"/>
      <c r="K12" s="141"/>
      <c r="L12" s="142"/>
      <c r="M12" s="273"/>
      <c r="N12" s="145"/>
      <c r="O12" s="143"/>
      <c r="P12" s="145"/>
      <c r="Q12" s="142"/>
      <c r="R12" s="142"/>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row>
    <row r="13" spans="1:619" s="150" customFormat="1" ht="12.75" customHeight="1" x14ac:dyDescent="0.25">
      <c r="A13" s="22"/>
      <c r="B13" s="271"/>
      <c r="C13" s="272"/>
      <c r="D13" s="143"/>
      <c r="E13" s="143"/>
      <c r="F13" s="131"/>
      <c r="G13" s="131"/>
      <c r="H13" s="140"/>
      <c r="I13" s="140"/>
      <c r="J13" s="140"/>
      <c r="K13" s="141"/>
      <c r="L13" s="142"/>
      <c r="M13" s="273"/>
      <c r="N13" s="145"/>
      <c r="O13" s="143"/>
      <c r="P13" s="145"/>
      <c r="Q13" s="142"/>
      <c r="R13" s="142"/>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row>
    <row r="14" spans="1:619" s="150" customFormat="1" ht="12.75" customHeight="1" x14ac:dyDescent="0.25">
      <c r="A14" s="22"/>
      <c r="B14" s="271"/>
      <c r="C14" s="272"/>
      <c r="D14" s="143"/>
      <c r="E14" s="143"/>
      <c r="F14" s="131"/>
      <c r="G14" s="131"/>
      <c r="H14" s="140"/>
      <c r="I14" s="140"/>
      <c r="J14" s="140"/>
      <c r="K14" s="141"/>
      <c r="L14" s="142"/>
      <c r="M14" s="273"/>
      <c r="N14" s="145"/>
      <c r="O14" s="143"/>
      <c r="P14" s="145"/>
      <c r="Q14" s="142"/>
      <c r="R14" s="142"/>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row>
    <row r="15" spans="1:619" s="150" customFormat="1" ht="12.75" customHeight="1" x14ac:dyDescent="0.25">
      <c r="A15" s="22"/>
      <c r="B15" s="271"/>
      <c r="C15" s="272"/>
      <c r="D15" s="143"/>
      <c r="E15" s="143"/>
      <c r="F15" s="131"/>
      <c r="G15" s="131"/>
      <c r="H15" s="140"/>
      <c r="I15" s="140"/>
      <c r="J15" s="140"/>
      <c r="K15" s="141"/>
      <c r="L15" s="142"/>
      <c r="M15" s="273"/>
      <c r="N15" s="145"/>
      <c r="O15" s="143"/>
      <c r="P15" s="145"/>
      <c r="Q15" s="142"/>
      <c r="R15" s="142"/>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row>
    <row r="16" spans="1:619" s="150" customFormat="1" ht="12.75" customHeight="1" x14ac:dyDescent="0.25">
      <c r="A16" s="136"/>
      <c r="B16" s="153"/>
      <c r="C16" s="277"/>
      <c r="D16" s="278"/>
      <c r="E16" s="278"/>
      <c r="F16" s="138"/>
      <c r="G16" s="138"/>
      <c r="H16" s="279"/>
      <c r="I16" s="279"/>
      <c r="J16" s="279"/>
      <c r="K16" s="280"/>
      <c r="L16" s="281"/>
      <c r="M16" s="282"/>
      <c r="N16" s="283"/>
      <c r="O16" s="278"/>
      <c r="P16" s="283"/>
      <c r="Q16" s="281"/>
      <c r="R16" s="281"/>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row>
    <row r="17" spans="1:619" s="150" customFormat="1" ht="12.75" customHeight="1" x14ac:dyDescent="0.25">
      <c r="A17" s="22"/>
      <c r="B17" s="271"/>
      <c r="C17" s="272"/>
      <c r="D17" s="143"/>
      <c r="E17" s="143"/>
      <c r="F17" s="131"/>
      <c r="G17" s="131"/>
      <c r="H17" s="140"/>
      <c r="I17" s="140"/>
      <c r="J17" s="140"/>
      <c r="K17" s="141"/>
      <c r="L17" s="142"/>
      <c r="M17" s="273"/>
      <c r="N17" s="145"/>
      <c r="O17" s="143"/>
      <c r="P17" s="145"/>
      <c r="Q17" s="142"/>
      <c r="R17" s="142"/>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row>
    <row r="18" spans="1:619" s="150" customFormat="1" ht="12.75" customHeight="1" x14ac:dyDescent="0.25">
      <c r="A18" s="22"/>
      <c r="B18" s="271"/>
      <c r="C18" s="272"/>
      <c r="D18" s="143"/>
      <c r="E18" s="143"/>
      <c r="F18" s="131"/>
      <c r="G18" s="131"/>
      <c r="H18" s="140"/>
      <c r="I18" s="140"/>
      <c r="J18" s="140"/>
      <c r="K18" s="141"/>
      <c r="L18" s="142"/>
      <c r="M18" s="273"/>
      <c r="N18" s="145"/>
      <c r="O18" s="143"/>
      <c r="P18" s="145"/>
      <c r="Q18" s="142"/>
      <c r="R18" s="142"/>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144"/>
      <c r="BE18" s="144"/>
      <c r="BF18" s="144"/>
      <c r="BG18" s="144"/>
      <c r="BH18" s="144"/>
      <c r="BI18" s="144"/>
      <c r="BJ18" s="144"/>
      <c r="BK18" s="144"/>
      <c r="BL18" s="144"/>
      <c r="BM18" s="144"/>
      <c r="BN18" s="144"/>
      <c r="BO18" s="144"/>
      <c r="BP18" s="144"/>
      <c r="BQ18" s="144"/>
      <c r="BR18" s="144"/>
      <c r="BS18" s="144"/>
      <c r="BT18" s="144"/>
      <c r="BU18" s="144"/>
      <c r="BV18" s="144"/>
      <c r="BW18" s="144"/>
      <c r="BX18" s="144"/>
      <c r="BY18" s="144"/>
      <c r="BZ18" s="144"/>
      <c r="CA18" s="144"/>
      <c r="CB18" s="144"/>
      <c r="CC18" s="144"/>
      <c r="CD18" s="144"/>
      <c r="CE18" s="144"/>
      <c r="CF18" s="144"/>
      <c r="CG18" s="144"/>
      <c r="CH18" s="144"/>
      <c r="CI18" s="144"/>
      <c r="CJ18" s="144"/>
      <c r="CK18" s="144"/>
      <c r="CL18" s="144"/>
      <c r="CM18" s="144"/>
      <c r="CN18" s="144"/>
      <c r="CO18" s="144"/>
      <c r="CP18" s="144"/>
      <c r="CQ18" s="144"/>
      <c r="CR18" s="144"/>
      <c r="CS18" s="144"/>
      <c r="CT18" s="144"/>
      <c r="CU18" s="144"/>
      <c r="CV18" s="144"/>
      <c r="CW18" s="144"/>
      <c r="CX18" s="144"/>
      <c r="CY18" s="144"/>
      <c r="CZ18" s="144"/>
      <c r="DA18" s="144"/>
      <c r="DB18" s="144"/>
      <c r="DC18" s="144"/>
      <c r="DD18" s="144"/>
      <c r="DE18" s="144"/>
      <c r="DF18" s="144"/>
      <c r="DG18" s="144"/>
      <c r="DH18" s="144"/>
      <c r="DI18" s="144"/>
      <c r="DJ18" s="144"/>
      <c r="DK18" s="144"/>
      <c r="DL18" s="144"/>
      <c r="DM18" s="144"/>
      <c r="DN18" s="144"/>
      <c r="DO18" s="144"/>
      <c r="DP18" s="144"/>
      <c r="DQ18" s="144"/>
      <c r="DR18" s="144"/>
      <c r="DS18" s="144"/>
      <c r="DT18" s="144"/>
      <c r="DU18" s="144"/>
      <c r="DV18" s="144"/>
      <c r="DW18" s="144"/>
      <c r="DX18" s="144"/>
      <c r="DY18" s="144"/>
      <c r="DZ18" s="144"/>
      <c r="EA18" s="144"/>
      <c r="EB18" s="144"/>
      <c r="EC18" s="144"/>
      <c r="ED18" s="144"/>
      <c r="EE18" s="144"/>
      <c r="EF18" s="144"/>
      <c r="EG18" s="144"/>
      <c r="EH18" s="144"/>
      <c r="EI18" s="144"/>
      <c r="EJ18" s="144"/>
      <c r="EK18" s="144"/>
      <c r="EL18" s="144"/>
      <c r="EM18" s="144"/>
      <c r="EN18" s="144"/>
      <c r="EO18" s="144"/>
      <c r="EP18" s="144"/>
      <c r="EQ18" s="144"/>
      <c r="ER18" s="144"/>
      <c r="ES18" s="144"/>
      <c r="ET18" s="144"/>
      <c r="EU18" s="144"/>
      <c r="EV18" s="144"/>
      <c r="EW18" s="144"/>
      <c r="EX18" s="144"/>
      <c r="EY18" s="144"/>
    </row>
    <row r="19" spans="1:619" s="150" customFormat="1" ht="12.75" customHeight="1" x14ac:dyDescent="0.25">
      <c r="A19" s="22"/>
      <c r="B19" s="271"/>
      <c r="C19" s="272"/>
      <c r="D19" s="143"/>
      <c r="E19" s="143"/>
      <c r="F19" s="131"/>
      <c r="G19" s="131"/>
      <c r="H19" s="140"/>
      <c r="I19" s="140"/>
      <c r="J19" s="140"/>
      <c r="K19" s="141"/>
      <c r="L19" s="142"/>
      <c r="M19" s="273"/>
      <c r="N19" s="145"/>
      <c r="O19" s="143"/>
      <c r="P19" s="145"/>
      <c r="Q19" s="142"/>
      <c r="R19" s="142"/>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144"/>
      <c r="BE19" s="144"/>
      <c r="BF19" s="144"/>
      <c r="BG19" s="144"/>
      <c r="BH19" s="144"/>
      <c r="BI19" s="144"/>
      <c r="BJ19" s="144"/>
      <c r="BK19" s="144"/>
      <c r="BL19" s="144"/>
      <c r="BM19" s="144"/>
      <c r="BN19" s="144"/>
      <c r="BO19" s="144"/>
      <c r="BP19" s="144"/>
      <c r="BQ19" s="144"/>
      <c r="BR19" s="144"/>
      <c r="BS19" s="144"/>
      <c r="BT19" s="144"/>
      <c r="BU19" s="144"/>
      <c r="BV19" s="144"/>
      <c r="BW19" s="144"/>
      <c r="BX19" s="144"/>
      <c r="BY19" s="144"/>
      <c r="BZ19" s="144"/>
      <c r="CA19" s="144"/>
      <c r="CB19" s="144"/>
      <c r="CC19" s="144"/>
      <c r="CD19" s="144"/>
      <c r="CE19" s="144"/>
      <c r="CF19" s="144"/>
      <c r="CG19" s="144"/>
      <c r="CH19" s="144"/>
      <c r="CI19" s="144"/>
      <c r="CJ19" s="144"/>
      <c r="CK19" s="144"/>
      <c r="CL19" s="144"/>
      <c r="CM19" s="144"/>
      <c r="CN19" s="144"/>
      <c r="CO19" s="144"/>
      <c r="CP19" s="144"/>
      <c r="CQ19" s="144"/>
      <c r="CR19" s="144"/>
      <c r="CS19" s="144"/>
      <c r="CT19" s="144"/>
      <c r="CU19" s="144"/>
      <c r="CV19" s="144"/>
      <c r="CW19" s="144"/>
      <c r="CX19" s="144"/>
      <c r="CY19" s="144"/>
      <c r="CZ19" s="144"/>
      <c r="DA19" s="144"/>
      <c r="DB19" s="144"/>
      <c r="DC19" s="144"/>
      <c r="DD19" s="144"/>
      <c r="DE19" s="144"/>
      <c r="DF19" s="144"/>
      <c r="DG19" s="144"/>
      <c r="DH19" s="144"/>
      <c r="DI19" s="144"/>
      <c r="DJ19" s="144"/>
      <c r="DK19" s="144"/>
      <c r="DL19" s="144"/>
      <c r="DM19" s="144"/>
      <c r="DN19" s="144"/>
      <c r="DO19" s="144"/>
      <c r="DP19" s="144"/>
      <c r="DQ19" s="144"/>
      <c r="DR19" s="144"/>
      <c r="DS19" s="144"/>
      <c r="DT19" s="144"/>
      <c r="DU19" s="144"/>
      <c r="DV19" s="144"/>
      <c r="DW19" s="144"/>
      <c r="DX19" s="144"/>
      <c r="DY19" s="144"/>
      <c r="DZ19" s="144"/>
      <c r="EA19" s="144"/>
      <c r="EB19" s="144"/>
      <c r="EC19" s="144"/>
      <c r="ED19" s="144"/>
      <c r="EE19" s="144"/>
      <c r="EF19" s="144"/>
      <c r="EG19" s="144"/>
      <c r="EH19" s="144"/>
      <c r="EI19" s="144"/>
      <c r="EJ19" s="144"/>
      <c r="EK19" s="144"/>
      <c r="EL19" s="144"/>
      <c r="EM19" s="144"/>
      <c r="EN19" s="144"/>
      <c r="EO19" s="144"/>
      <c r="EP19" s="144"/>
      <c r="EQ19" s="144"/>
      <c r="ER19" s="144"/>
      <c r="ES19" s="144"/>
      <c r="ET19" s="144"/>
      <c r="EU19" s="144"/>
      <c r="EV19" s="144"/>
      <c r="EW19" s="144"/>
      <c r="EX19" s="144"/>
      <c r="EY19" s="144"/>
    </row>
    <row r="20" spans="1:619" s="150" customFormat="1" ht="12.75" customHeight="1" x14ac:dyDescent="0.25">
      <c r="A20" s="136"/>
      <c r="B20" s="153"/>
      <c r="C20" s="277"/>
      <c r="D20" s="278"/>
      <c r="E20" s="278"/>
      <c r="F20" s="138"/>
      <c r="G20" s="138"/>
      <c r="H20" s="279"/>
      <c r="I20" s="279"/>
      <c r="J20" s="279"/>
      <c r="K20" s="280"/>
      <c r="L20" s="281"/>
      <c r="M20" s="282"/>
      <c r="N20" s="283"/>
      <c r="O20" s="278"/>
      <c r="P20" s="283"/>
      <c r="Q20" s="281"/>
      <c r="R20" s="281"/>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row>
    <row r="21" spans="1:619" s="150" customFormat="1" ht="12.75" customHeight="1" x14ac:dyDescent="0.25">
      <c r="A21" s="22"/>
      <c r="B21" s="271"/>
      <c r="C21" s="272"/>
      <c r="D21" s="143"/>
      <c r="E21" s="143"/>
      <c r="F21" s="131"/>
      <c r="G21" s="131"/>
      <c r="H21" s="140"/>
      <c r="I21" s="140"/>
      <c r="J21" s="140"/>
      <c r="K21" s="141"/>
      <c r="L21" s="142"/>
      <c r="M21" s="273"/>
      <c r="N21" s="145"/>
      <c r="O21" s="143"/>
      <c r="P21" s="145"/>
      <c r="Q21" s="142"/>
      <c r="R21" s="142"/>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row>
    <row r="22" spans="1:619" s="150" customFormat="1" ht="12.75" customHeight="1" x14ac:dyDescent="0.25">
      <c r="A22" s="136"/>
      <c r="B22" s="153"/>
      <c r="C22" s="277"/>
      <c r="D22" s="278"/>
      <c r="E22" s="278"/>
      <c r="F22" s="138"/>
      <c r="G22" s="138"/>
      <c r="H22" s="279"/>
      <c r="I22" s="279"/>
      <c r="J22" s="279"/>
      <c r="K22" s="280"/>
      <c r="L22" s="281"/>
      <c r="M22" s="282"/>
      <c r="N22" s="283"/>
      <c r="O22" s="278"/>
      <c r="P22" s="283"/>
      <c r="Q22" s="281"/>
      <c r="R22" s="281"/>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row>
    <row r="23" spans="1:619" s="150" customFormat="1" ht="12.75" customHeight="1" x14ac:dyDescent="0.25">
      <c r="A23" s="22"/>
      <c r="B23" s="271"/>
      <c r="C23" s="272"/>
      <c r="D23" s="143"/>
      <c r="E23" s="143"/>
      <c r="F23" s="131"/>
      <c r="G23" s="131"/>
      <c r="H23" s="140"/>
      <c r="I23" s="140"/>
      <c r="J23" s="140"/>
      <c r="K23" s="141"/>
      <c r="L23" s="142"/>
      <c r="M23" s="273"/>
      <c r="N23" s="145"/>
      <c r="O23" s="143"/>
      <c r="P23" s="145"/>
      <c r="Q23" s="142"/>
      <c r="R23" s="142"/>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row>
    <row r="24" spans="1:619" s="150" customFormat="1" ht="12.75" customHeight="1" x14ac:dyDescent="0.25">
      <c r="A24" s="22"/>
      <c r="B24" s="271"/>
      <c r="C24" s="272"/>
      <c r="D24" s="143"/>
      <c r="E24" s="143"/>
      <c r="F24" s="131"/>
      <c r="G24" s="131"/>
      <c r="H24" s="140"/>
      <c r="I24" s="140"/>
      <c r="J24" s="140"/>
      <c r="K24" s="141"/>
      <c r="L24" s="142"/>
      <c r="M24" s="273"/>
      <c r="N24" s="145"/>
      <c r="O24" s="143"/>
      <c r="P24" s="145"/>
      <c r="Q24" s="142"/>
      <c r="R24" s="142"/>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row>
    <row r="25" spans="1:619" s="150" customFormat="1" ht="12.75" customHeight="1" x14ac:dyDescent="0.2">
      <c r="A25" s="22"/>
      <c r="B25" s="274"/>
      <c r="C25" s="272"/>
      <c r="D25" s="143"/>
      <c r="E25" s="143"/>
      <c r="F25" s="131"/>
      <c r="G25" s="131"/>
      <c r="H25" s="140"/>
      <c r="I25" s="140"/>
      <c r="J25" s="140"/>
      <c r="K25" s="141"/>
      <c r="L25" s="142"/>
      <c r="M25" s="273"/>
      <c r="N25" s="145"/>
      <c r="O25" s="143"/>
      <c r="P25" s="145"/>
      <c r="Q25" s="142"/>
      <c r="R25" s="142"/>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row>
    <row r="26" spans="1:619" s="150" customFormat="1" ht="12.75" customHeight="1" x14ac:dyDescent="0.2">
      <c r="A26" s="136"/>
      <c r="B26" s="284"/>
      <c r="C26" s="277"/>
      <c r="D26" s="278"/>
      <c r="E26" s="278"/>
      <c r="F26" s="138"/>
      <c r="G26" s="138"/>
      <c r="H26" s="279"/>
      <c r="I26" s="279"/>
      <c r="J26" s="279"/>
      <c r="K26" s="280"/>
      <c r="L26" s="281"/>
      <c r="M26" s="282"/>
      <c r="N26" s="283"/>
      <c r="O26" s="278"/>
      <c r="P26" s="283"/>
      <c r="Q26" s="281"/>
      <c r="R26" s="281"/>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row>
    <row r="27" spans="1:619" s="150" customFormat="1" ht="12.75" customHeight="1" x14ac:dyDescent="0.2">
      <c r="A27" s="22"/>
      <c r="B27" s="274"/>
      <c r="C27" s="272"/>
      <c r="D27" s="143"/>
      <c r="E27" s="143"/>
      <c r="F27" s="131"/>
      <c r="G27" s="131"/>
      <c r="H27" s="140"/>
      <c r="I27" s="140"/>
      <c r="J27" s="140"/>
      <c r="K27" s="141"/>
      <c r="L27" s="142"/>
      <c r="M27" s="273"/>
      <c r="N27" s="145"/>
      <c r="O27" s="143"/>
      <c r="P27" s="145"/>
      <c r="Q27" s="142"/>
      <c r="R27" s="142"/>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row>
    <row r="28" spans="1:619" s="147" customFormat="1" ht="12.75" customHeight="1" x14ac:dyDescent="0.2">
      <c r="A28" s="135"/>
      <c r="B28" s="151"/>
      <c r="C28" s="152"/>
      <c r="D28" s="143"/>
      <c r="E28" s="143"/>
      <c r="F28" s="131"/>
      <c r="G28" s="131"/>
      <c r="H28" s="140"/>
      <c r="I28" s="140"/>
      <c r="J28" s="140"/>
      <c r="K28" s="141"/>
      <c r="L28" s="142"/>
      <c r="M28" s="273"/>
      <c r="N28" s="145"/>
      <c r="O28" s="143"/>
      <c r="P28" s="145"/>
      <c r="Q28" s="142"/>
      <c r="R28" s="142"/>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DJ28" s="144"/>
      <c r="DK28" s="144"/>
      <c r="DL28" s="144"/>
      <c r="DM28" s="144"/>
      <c r="DN28" s="144"/>
      <c r="DO28" s="144"/>
      <c r="DP28" s="144"/>
      <c r="DQ28" s="144"/>
      <c r="DR28" s="144"/>
      <c r="DS28" s="144"/>
      <c r="DT28" s="144"/>
      <c r="DU28" s="144"/>
      <c r="DV28" s="144"/>
      <c r="DW28" s="144"/>
      <c r="DX28" s="144"/>
      <c r="DY28" s="144"/>
      <c r="DZ28" s="144"/>
      <c r="EA28" s="144"/>
      <c r="EB28" s="144"/>
      <c r="EC28" s="144"/>
      <c r="ED28" s="144"/>
      <c r="EE28" s="144"/>
      <c r="EF28" s="144"/>
      <c r="EG28" s="144"/>
      <c r="EH28" s="144"/>
      <c r="EI28" s="144"/>
      <c r="EJ28" s="144"/>
      <c r="EK28" s="144"/>
      <c r="EL28" s="144"/>
      <c r="EM28" s="144"/>
      <c r="EN28" s="144"/>
      <c r="EO28" s="144"/>
      <c r="EP28" s="144"/>
      <c r="EQ28" s="144"/>
      <c r="ER28" s="144"/>
      <c r="ES28" s="144"/>
      <c r="ET28" s="144"/>
      <c r="EU28" s="144"/>
      <c r="EV28" s="144"/>
      <c r="EW28" s="144"/>
      <c r="EX28" s="144"/>
      <c r="EY28" s="144"/>
      <c r="EZ28" s="144"/>
      <c r="FA28" s="144"/>
      <c r="FB28" s="144"/>
      <c r="FC28" s="144"/>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4"/>
      <c r="GH28" s="144"/>
      <c r="GI28" s="144"/>
      <c r="GJ28" s="144"/>
      <c r="GK28" s="144"/>
      <c r="GL28" s="144"/>
      <c r="GM28" s="144"/>
      <c r="GN28" s="144"/>
      <c r="GO28" s="144"/>
      <c r="GP28" s="144"/>
      <c r="GQ28" s="144"/>
      <c r="GR28" s="144"/>
      <c r="GS28" s="144"/>
      <c r="GT28" s="144"/>
      <c r="GU28" s="144"/>
      <c r="GV28" s="144"/>
      <c r="GW28" s="144"/>
      <c r="GX28" s="144"/>
      <c r="GY28" s="144"/>
      <c r="GZ28" s="144"/>
      <c r="HA28" s="144"/>
      <c r="HB28" s="144"/>
      <c r="HC28" s="144"/>
      <c r="HD28" s="144"/>
      <c r="HE28" s="144"/>
      <c r="HF28" s="144"/>
      <c r="HG28" s="144"/>
      <c r="HH28" s="144"/>
      <c r="HI28" s="144"/>
      <c r="HJ28" s="144"/>
      <c r="HK28" s="144"/>
      <c r="HL28" s="144"/>
      <c r="HM28" s="144"/>
      <c r="HN28" s="144"/>
      <c r="HO28" s="144"/>
      <c r="HP28" s="144"/>
      <c r="HQ28" s="144"/>
      <c r="HR28" s="144"/>
      <c r="HS28" s="144"/>
      <c r="HT28" s="144"/>
      <c r="HU28" s="144"/>
      <c r="HV28" s="144"/>
      <c r="HW28" s="144"/>
      <c r="HX28" s="144"/>
      <c r="HY28" s="144"/>
      <c r="HZ28" s="144"/>
      <c r="IA28" s="144"/>
      <c r="IB28" s="144"/>
      <c r="IC28" s="144"/>
      <c r="ID28" s="144"/>
      <c r="IE28" s="144"/>
      <c r="IF28" s="144"/>
      <c r="IG28" s="144"/>
      <c r="IH28" s="144"/>
      <c r="II28" s="144"/>
      <c r="IJ28" s="144"/>
      <c r="IK28" s="144"/>
      <c r="IL28" s="144"/>
      <c r="IM28" s="144"/>
      <c r="IN28" s="144"/>
      <c r="IO28" s="144"/>
      <c r="IP28" s="144"/>
      <c r="IQ28" s="144"/>
      <c r="IR28" s="144"/>
      <c r="IS28" s="144"/>
      <c r="IT28" s="144"/>
      <c r="IU28" s="144"/>
      <c r="IV28" s="144"/>
      <c r="IW28" s="144"/>
      <c r="IX28" s="144"/>
      <c r="IY28" s="144"/>
      <c r="IZ28" s="144"/>
      <c r="JA28" s="144"/>
      <c r="JB28" s="144"/>
      <c r="JC28" s="144"/>
      <c r="JD28" s="144"/>
      <c r="JE28" s="144"/>
      <c r="JF28" s="144"/>
      <c r="JG28" s="144"/>
      <c r="JH28" s="144"/>
      <c r="JI28" s="144"/>
      <c r="JJ28" s="144"/>
      <c r="JK28" s="144"/>
      <c r="JL28" s="144"/>
      <c r="JM28" s="144"/>
      <c r="JN28" s="144"/>
      <c r="JO28" s="144"/>
      <c r="JP28" s="144"/>
      <c r="JQ28" s="144"/>
      <c r="JR28" s="144"/>
      <c r="JS28" s="144"/>
      <c r="JT28" s="144"/>
      <c r="JU28" s="144"/>
      <c r="JV28" s="144"/>
      <c r="JW28" s="144"/>
      <c r="JX28" s="144"/>
      <c r="JY28" s="144"/>
      <c r="JZ28" s="144"/>
      <c r="KA28" s="144"/>
      <c r="KB28" s="144"/>
      <c r="KC28" s="144"/>
      <c r="KD28" s="144"/>
      <c r="KE28" s="144"/>
      <c r="KF28" s="144"/>
      <c r="KG28" s="144"/>
      <c r="KH28" s="144"/>
      <c r="KI28" s="144"/>
      <c r="KJ28" s="144"/>
      <c r="KK28" s="144"/>
      <c r="KL28" s="144"/>
      <c r="KM28" s="144"/>
      <c r="KN28" s="144"/>
      <c r="KO28" s="144"/>
      <c r="KP28" s="144"/>
      <c r="KQ28" s="144"/>
      <c r="KR28" s="144"/>
      <c r="KS28" s="144"/>
      <c r="KT28" s="144"/>
      <c r="KU28" s="144"/>
      <c r="KV28" s="144"/>
      <c r="KW28" s="144"/>
      <c r="KX28" s="144"/>
      <c r="KY28" s="144"/>
      <c r="KZ28" s="144"/>
      <c r="LA28" s="144"/>
      <c r="LB28" s="144"/>
      <c r="LC28" s="144"/>
      <c r="LD28" s="144"/>
      <c r="LE28" s="144"/>
      <c r="LF28" s="144"/>
      <c r="LG28" s="144"/>
      <c r="LH28" s="144"/>
      <c r="LI28" s="144"/>
      <c r="LJ28" s="144"/>
      <c r="LK28" s="144"/>
      <c r="LL28" s="144"/>
      <c r="LM28" s="144"/>
      <c r="LN28" s="144"/>
      <c r="LO28" s="144"/>
      <c r="LP28" s="144"/>
      <c r="LQ28" s="144"/>
      <c r="LR28" s="144"/>
      <c r="LS28" s="144"/>
      <c r="LT28" s="144"/>
      <c r="LU28" s="144"/>
      <c r="LV28" s="144"/>
      <c r="LW28" s="144"/>
      <c r="LX28" s="144"/>
      <c r="LY28" s="144"/>
      <c r="LZ28" s="144"/>
      <c r="MA28" s="144"/>
      <c r="MB28" s="144"/>
      <c r="MC28" s="144"/>
      <c r="MD28" s="144"/>
      <c r="ME28" s="144"/>
      <c r="MF28" s="144"/>
      <c r="MG28" s="144"/>
      <c r="MH28" s="144"/>
      <c r="MI28" s="144"/>
      <c r="MJ28" s="144"/>
      <c r="MK28" s="144"/>
      <c r="ML28" s="144"/>
      <c r="MM28" s="144"/>
      <c r="MN28" s="144"/>
      <c r="MO28" s="144"/>
      <c r="MP28" s="144"/>
      <c r="MQ28" s="144"/>
      <c r="MR28" s="144"/>
      <c r="MS28" s="144"/>
      <c r="MT28" s="144"/>
      <c r="MU28" s="144"/>
      <c r="MV28" s="144"/>
      <c r="MW28" s="144"/>
      <c r="MX28" s="144"/>
      <c r="MY28" s="144"/>
      <c r="MZ28" s="144"/>
      <c r="NA28" s="144"/>
      <c r="NB28" s="144"/>
      <c r="NC28" s="144"/>
      <c r="ND28" s="144"/>
      <c r="NE28" s="144"/>
      <c r="NF28" s="144"/>
      <c r="NG28" s="144"/>
      <c r="NH28" s="144"/>
      <c r="NI28" s="144"/>
      <c r="NJ28" s="144"/>
      <c r="NK28" s="144"/>
      <c r="NL28" s="144"/>
      <c r="NM28" s="144"/>
      <c r="NN28" s="144"/>
      <c r="NO28" s="144"/>
      <c r="NP28" s="144"/>
      <c r="NQ28" s="144"/>
      <c r="NR28" s="144"/>
      <c r="NS28" s="144"/>
      <c r="NT28" s="144"/>
      <c r="NU28" s="144"/>
      <c r="NV28" s="144"/>
      <c r="NW28" s="144"/>
      <c r="NX28" s="144"/>
      <c r="NY28" s="144"/>
      <c r="NZ28" s="144"/>
      <c r="OA28" s="144"/>
      <c r="OB28" s="144"/>
      <c r="OC28" s="144"/>
      <c r="OD28" s="144"/>
      <c r="OE28" s="144"/>
      <c r="OF28" s="144"/>
      <c r="OG28" s="144"/>
      <c r="OH28" s="144"/>
      <c r="OI28" s="144"/>
      <c r="OJ28" s="144"/>
      <c r="OK28" s="144"/>
      <c r="OL28" s="144"/>
      <c r="OM28" s="144"/>
      <c r="ON28" s="144"/>
      <c r="OO28" s="144"/>
      <c r="OP28" s="144"/>
      <c r="OQ28" s="144"/>
      <c r="OR28" s="144"/>
      <c r="OS28" s="144"/>
      <c r="OT28" s="144"/>
      <c r="OU28" s="144"/>
      <c r="OV28" s="144"/>
      <c r="OW28" s="144"/>
      <c r="OX28" s="144"/>
      <c r="OY28" s="144"/>
      <c r="OZ28" s="144"/>
      <c r="PA28" s="144"/>
      <c r="PB28" s="144"/>
      <c r="PC28" s="144"/>
      <c r="PD28" s="144"/>
      <c r="PE28" s="144"/>
      <c r="PF28" s="144"/>
      <c r="PG28" s="144"/>
      <c r="PH28" s="144"/>
      <c r="PI28" s="144"/>
      <c r="PJ28" s="144"/>
      <c r="PK28" s="144"/>
      <c r="PL28" s="144"/>
      <c r="PM28" s="144"/>
      <c r="PN28" s="144"/>
      <c r="PO28" s="144"/>
      <c r="PP28" s="144"/>
      <c r="PQ28" s="144"/>
      <c r="PR28" s="144"/>
      <c r="PS28" s="144"/>
      <c r="PT28" s="144"/>
      <c r="PU28" s="144"/>
      <c r="PV28" s="144"/>
      <c r="PW28" s="144"/>
      <c r="PX28" s="144"/>
      <c r="PY28" s="144"/>
      <c r="PZ28" s="144"/>
      <c r="QA28" s="144"/>
      <c r="QB28" s="144"/>
      <c r="QC28" s="144"/>
      <c r="QD28" s="144"/>
      <c r="QE28" s="144"/>
      <c r="QF28" s="144"/>
      <c r="QG28" s="144"/>
      <c r="QH28" s="144"/>
      <c r="QI28" s="144"/>
      <c r="QJ28" s="144"/>
      <c r="QK28" s="144"/>
      <c r="QL28" s="144"/>
      <c r="QM28" s="144"/>
      <c r="QN28" s="144"/>
      <c r="QO28" s="144"/>
      <c r="QP28" s="144"/>
      <c r="QQ28" s="144"/>
      <c r="QR28" s="144"/>
      <c r="QS28" s="144"/>
      <c r="QT28" s="144"/>
      <c r="QU28" s="144"/>
      <c r="QV28" s="144"/>
      <c r="QW28" s="144"/>
      <c r="QX28" s="144"/>
      <c r="QY28" s="144"/>
      <c r="QZ28" s="144"/>
      <c r="RA28" s="144"/>
      <c r="RB28" s="144"/>
      <c r="RC28" s="144"/>
      <c r="RD28" s="144"/>
      <c r="RE28" s="144"/>
      <c r="RF28" s="144"/>
      <c r="RG28" s="144"/>
      <c r="RH28" s="144"/>
      <c r="RI28" s="144"/>
      <c r="RJ28" s="144"/>
      <c r="RK28" s="144"/>
      <c r="RL28" s="144"/>
      <c r="RM28" s="144"/>
      <c r="RN28" s="144"/>
      <c r="RO28" s="144"/>
      <c r="RP28" s="144"/>
      <c r="RQ28" s="144"/>
      <c r="RR28" s="144"/>
      <c r="RS28" s="144"/>
      <c r="RT28" s="144"/>
      <c r="RU28" s="144"/>
      <c r="RV28" s="144"/>
      <c r="RW28" s="144"/>
      <c r="RX28" s="144"/>
      <c r="RY28" s="144"/>
      <c r="RZ28" s="144"/>
      <c r="SA28" s="144"/>
      <c r="SB28" s="144"/>
      <c r="SC28" s="144"/>
      <c r="SD28" s="144"/>
      <c r="SE28" s="144"/>
      <c r="SF28" s="144"/>
      <c r="SG28" s="144"/>
      <c r="SH28" s="144"/>
      <c r="SI28" s="144"/>
      <c r="SJ28" s="144"/>
      <c r="SK28" s="144"/>
      <c r="SL28" s="144"/>
      <c r="SM28" s="144"/>
      <c r="SN28" s="144"/>
      <c r="SO28" s="144"/>
      <c r="SP28" s="144"/>
      <c r="SQ28" s="144"/>
      <c r="SR28" s="144"/>
      <c r="SS28" s="144"/>
      <c r="ST28" s="144"/>
      <c r="SU28" s="144"/>
      <c r="SV28" s="144"/>
      <c r="SW28" s="144"/>
      <c r="SX28" s="144"/>
      <c r="SY28" s="144"/>
      <c r="SZ28" s="144"/>
      <c r="TA28" s="144"/>
      <c r="TB28" s="144"/>
      <c r="TC28" s="144"/>
      <c r="TD28" s="144"/>
      <c r="TE28" s="144"/>
      <c r="TF28" s="144"/>
      <c r="TG28" s="144"/>
      <c r="TH28" s="144"/>
      <c r="TI28" s="144"/>
      <c r="TJ28" s="144"/>
      <c r="TK28" s="144"/>
      <c r="TL28" s="144"/>
      <c r="TM28" s="144"/>
      <c r="TN28" s="144"/>
      <c r="TO28" s="144"/>
      <c r="TP28" s="144"/>
      <c r="TQ28" s="144"/>
      <c r="TR28" s="144"/>
      <c r="TS28" s="144"/>
      <c r="TT28" s="144"/>
      <c r="TU28" s="144"/>
      <c r="TV28" s="144"/>
      <c r="TW28" s="144"/>
      <c r="TX28" s="144"/>
      <c r="TY28" s="144"/>
      <c r="TZ28" s="144"/>
      <c r="UA28" s="144"/>
      <c r="UB28" s="144"/>
      <c r="UC28" s="144"/>
      <c r="UD28" s="144"/>
      <c r="UE28" s="144"/>
      <c r="UF28" s="144"/>
      <c r="UG28" s="144"/>
      <c r="UH28" s="144"/>
      <c r="UI28" s="144"/>
      <c r="UJ28" s="144"/>
      <c r="UK28" s="144"/>
      <c r="UL28" s="144"/>
      <c r="UM28" s="144"/>
      <c r="UN28" s="144"/>
      <c r="UO28" s="144"/>
      <c r="UP28" s="144"/>
      <c r="UQ28" s="144"/>
      <c r="UR28" s="144"/>
      <c r="US28" s="144"/>
      <c r="UT28" s="144"/>
      <c r="UU28" s="144"/>
      <c r="UV28" s="144"/>
      <c r="UW28" s="144"/>
      <c r="UX28" s="144"/>
      <c r="UY28" s="144"/>
      <c r="UZ28" s="144"/>
      <c r="VA28" s="144"/>
      <c r="VB28" s="144"/>
      <c r="VC28" s="144"/>
      <c r="VD28" s="144"/>
      <c r="VE28" s="144"/>
      <c r="VF28" s="144"/>
      <c r="VG28" s="144"/>
      <c r="VH28" s="144"/>
      <c r="VI28" s="144"/>
      <c r="VJ28" s="144"/>
      <c r="VK28" s="144"/>
      <c r="VL28" s="144"/>
      <c r="VM28" s="144"/>
      <c r="VN28" s="144"/>
      <c r="VO28" s="144"/>
      <c r="VP28" s="144"/>
      <c r="VQ28" s="144"/>
      <c r="VR28" s="144"/>
      <c r="VS28" s="144"/>
      <c r="VT28" s="144"/>
      <c r="VU28" s="144"/>
      <c r="VV28" s="144"/>
      <c r="VW28" s="144"/>
      <c r="VX28" s="144"/>
      <c r="VY28" s="144"/>
      <c r="VZ28" s="144"/>
      <c r="WA28" s="144"/>
      <c r="WB28" s="144"/>
      <c r="WC28" s="144"/>
      <c r="WD28" s="144"/>
      <c r="WE28" s="144"/>
      <c r="WF28" s="144"/>
      <c r="WG28" s="144"/>
      <c r="WH28" s="144"/>
      <c r="WI28" s="144"/>
      <c r="WJ28" s="144"/>
      <c r="WK28" s="144"/>
      <c r="WL28" s="144"/>
      <c r="WM28" s="144"/>
      <c r="WN28" s="144"/>
      <c r="WO28" s="144"/>
      <c r="WP28" s="144"/>
      <c r="WQ28" s="144"/>
      <c r="WR28" s="144"/>
      <c r="WS28" s="144"/>
      <c r="WT28" s="144"/>
      <c r="WU28" s="144"/>
    </row>
    <row r="29" spans="1:619" ht="12.75" customHeight="1" x14ac:dyDescent="0.2">
      <c r="A29" s="694" t="s">
        <v>6</v>
      </c>
      <c r="B29" s="695"/>
      <c r="C29" s="696"/>
      <c r="D29" s="700" t="s">
        <v>6</v>
      </c>
      <c r="E29" s="701"/>
      <c r="F29" s="38">
        <f>SUM(F12:F28)</f>
        <v>0</v>
      </c>
      <c r="G29" s="148">
        <f>SUM(G12:G28)</f>
        <v>0</v>
      </c>
      <c r="H29" s="148"/>
      <c r="I29" s="148">
        <f>SUM(I12:I28)</f>
        <v>0</v>
      </c>
      <c r="J29" s="239">
        <f>SUM(J12:J28)</f>
        <v>0</v>
      </c>
      <c r="K29" s="132">
        <f>SUM(K12:K28)</f>
        <v>0</v>
      </c>
      <c r="L29" s="239">
        <f>SUM(L12:L28)</f>
        <v>0</v>
      </c>
      <c r="M29" s="240">
        <f>SUM(M11:M28)</f>
        <v>0</v>
      </c>
      <c r="N29" s="239">
        <f t="shared" ref="N29:P29" si="0">SUM(N11:N28)</f>
        <v>0</v>
      </c>
      <c r="O29" s="148">
        <f>SUM(O12:O28)</f>
        <v>0</v>
      </c>
      <c r="P29" s="257">
        <f t="shared" si="0"/>
        <v>0</v>
      </c>
      <c r="Q29" s="241">
        <f>SUM(Q12:Q28)</f>
        <v>0</v>
      </c>
      <c r="R29" s="241">
        <f>SUM(R13:R28)</f>
        <v>0</v>
      </c>
    </row>
    <row r="30" spans="1:619" ht="13.5" thickBot="1" x14ac:dyDescent="0.25">
      <c r="A30" s="697"/>
      <c r="B30" s="698"/>
      <c r="C30" s="699"/>
      <c r="D30" s="692"/>
      <c r="E30" s="693"/>
      <c r="F30" s="154"/>
      <c r="G30" s="41"/>
      <c r="H30" s="155"/>
      <c r="I30" s="41"/>
      <c r="J30" s="154"/>
      <c r="K30" s="41"/>
      <c r="L30" s="685" t="s">
        <v>109</v>
      </c>
      <c r="M30" s="686"/>
      <c r="N30" s="268">
        <f>L29-M29-N29</f>
        <v>0</v>
      </c>
      <c r="O30" s="319" t="s">
        <v>108</v>
      </c>
      <c r="P30" s="244">
        <f>O29-P29</f>
        <v>0</v>
      </c>
      <c r="Q30" s="319" t="s">
        <v>110</v>
      </c>
      <c r="R30" s="244">
        <f>Q29</f>
        <v>0</v>
      </c>
    </row>
    <row r="32" spans="1:619" ht="15.75" x14ac:dyDescent="0.25">
      <c r="C32" s="116" t="s">
        <v>92</v>
      </c>
      <c r="K32" s="114"/>
      <c r="M32" s="25"/>
      <c r="N32" s="25"/>
      <c r="O32" s="25"/>
      <c r="P32" s="25"/>
      <c r="Q32" s="25"/>
      <c r="R32" s="25"/>
    </row>
    <row r="33" spans="2:18" ht="15.75" x14ac:dyDescent="0.25">
      <c r="B33" s="116"/>
      <c r="C33" s="116" t="s">
        <v>91</v>
      </c>
      <c r="K33" s="114"/>
      <c r="M33" s="26"/>
      <c r="N33" s="26"/>
      <c r="O33" s="26"/>
      <c r="P33" s="26"/>
      <c r="Q33" s="26"/>
      <c r="R33" s="26"/>
    </row>
    <row r="34" spans="2:18" x14ac:dyDescent="0.2">
      <c r="C34" s="116" t="s">
        <v>90</v>
      </c>
      <c r="M34" s="115"/>
      <c r="N34" s="115"/>
      <c r="P34" s="115"/>
      <c r="Q34" s="115"/>
      <c r="R34" s="115"/>
    </row>
    <row r="35" spans="2:18" ht="15.75" x14ac:dyDescent="0.25">
      <c r="C35" s="128"/>
      <c r="K35" s="114"/>
    </row>
    <row r="36" spans="2:18" ht="15.75" x14ac:dyDescent="0.25">
      <c r="C36" s="128"/>
      <c r="K36" s="114"/>
    </row>
    <row r="37" spans="2:18" x14ac:dyDescent="0.2">
      <c r="C37" s="128"/>
    </row>
    <row r="43" spans="2:18" x14ac:dyDescent="0.2">
      <c r="C43" s="128"/>
    </row>
    <row r="44" spans="2:18" x14ac:dyDescent="0.2">
      <c r="C44" s="128"/>
    </row>
    <row r="45" spans="2:18" x14ac:dyDescent="0.2">
      <c r="C45" s="128"/>
    </row>
    <row r="46" spans="2:18" x14ac:dyDescent="0.2">
      <c r="C46" s="128"/>
    </row>
    <row r="47" spans="2:18" x14ac:dyDescent="0.2">
      <c r="C47" s="128"/>
    </row>
    <row r="48" spans="2:18" x14ac:dyDescent="0.2">
      <c r="C48" s="128"/>
    </row>
    <row r="49" spans="3:3" x14ac:dyDescent="0.2">
      <c r="C49" s="128"/>
    </row>
    <row r="50" spans="3:3" x14ac:dyDescent="0.2">
      <c r="C50" s="128"/>
    </row>
  </sheetData>
  <mergeCells count="7">
    <mergeCell ref="L30:M30"/>
    <mergeCell ref="A1:I1"/>
    <mergeCell ref="A7:I7"/>
    <mergeCell ref="B3:E3"/>
    <mergeCell ref="D30:E30"/>
    <mergeCell ref="A29:C30"/>
    <mergeCell ref="D29:E29"/>
  </mergeCells>
  <printOptions horizontalCentered="1" verticalCentered="1"/>
  <pageMargins left="0.51181102362204722" right="0.51181102362204722" top="0.78740157480314965" bottom="0.78740157480314965"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PLANILHA</vt:lpstr>
      <vt:lpstr>CRONOGRAMA</vt:lpstr>
      <vt:lpstr>MEMORIA</vt:lpstr>
      <vt:lpstr>COMPOSIÇÃO BDI</vt:lpstr>
      <vt:lpstr>RELAÇÃO DE RUAS </vt:lpstr>
      <vt:lpstr>MEMORIA!Area_de_impressao</vt:lpstr>
      <vt:lpstr>PLANILHA!Area_de_impressao</vt:lpstr>
      <vt:lpstr>'RELAÇÃO DE RUAS '!Area_de_impressao</vt:lpstr>
      <vt:lpstr>MEMORIA!Titulos_de_impressao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2021-09-29T18:06:24Z</cp:lastPrinted>
  <dcterms:created xsi:type="dcterms:W3CDTF">2006-09-22T13:55:22Z</dcterms:created>
  <dcterms:modified xsi:type="dcterms:W3CDTF">2021-09-29T18:14:31Z</dcterms:modified>
</cp:coreProperties>
</file>